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26"/>
  <c r="F25"/>
  <c r="F24"/>
  <c r="F32"/>
  <c r="F31" l="1"/>
  <c r="F29"/>
  <c r="F77"/>
  <c r="D79"/>
  <c r="G19"/>
  <c r="E19"/>
  <c r="C19"/>
  <c r="D80"/>
  <c r="F27"/>
  <c r="F18"/>
  <c r="F17"/>
  <c r="F16"/>
  <c r="F15"/>
  <c r="F14"/>
  <c r="F19" l="1"/>
  <c r="F33"/>
  <c r="F87" s="1"/>
  <c r="F89" s="1"/>
</calcChain>
</file>

<file path=xl/sharedStrings.xml><?xml version="1.0" encoding="utf-8"?>
<sst xmlns="http://schemas.openxmlformats.org/spreadsheetml/2006/main" count="190" uniqueCount="139">
  <si>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</si>
  <si>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</si>
  <si>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</si>
  <si>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</si>
  <si>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</si>
  <si>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</si>
  <si>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</si>
  <si>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</si>
  <si>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</si>
  <si>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</si>
  <si>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</si>
  <si>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</si>
  <si>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</si>
  <si>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</si>
  <si>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</si>
  <si>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</si>
  <si>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</si>
  <si>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</si>
  <si>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</si>
  <si>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</si>
  <si>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</si>
  <si>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</si>
  <si>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</si>
  <si>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</si>
  <si>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</si>
  <si>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</si>
  <si>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</si>
  <si>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</si>
  <si>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</si>
  <si>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</si>
  <si>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</si>
  <si>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</si>
  <si>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</si>
  <si>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</si>
  <si>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</si>
  <si>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</si>
  <si>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</si>
  <si>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</si>
  <si>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</si>
  <si>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</si>
  <si>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</si>
  <si>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</si>
  <si>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</si>
  <si>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</si>
  <si>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</si>
  <si>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</si>
  <si>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</si>
  <si>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</si>
  <si>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</si>
  <si>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</si>
  <si>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</si>
  <si>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</si>
  <si>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</si>
  <si>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</si>
  <si>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</si>
  <si>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</si>
  <si>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</si>
  <si>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</si>
  <si>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</si>
  <si>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</si>
  <si>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</si>
  <si>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</si>
  <si>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</si>
  <si>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</si>
  <si>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</si>
  <si>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</si>
  <si>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</si>
  <si>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</si>
  <si>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</si>
  <si>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</si>
  <si>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</si>
  <si>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</si>
  <si>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</si>
  <si>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</si>
  <si>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</si>
  <si>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</si>
  <si>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</si>
  <si>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</si>
  <si>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</si>
  <si>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</si>
  <si>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</si>
  <si>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</si>
  <si>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</si>
  <si>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</si>
  <si>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</si>
  <si>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</si>
  <si>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</si>
  <si>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</si>
  <si>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</si>
  <si>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</si>
  <si>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</si>
  <si>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</si>
  <si>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</si>
  <si>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</si>
  <si>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8а  по улице Посконкина 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</si>
  <si>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</si>
  <si>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</si>
  <si>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</si>
  <si>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</si>
  <si>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</si>
  <si>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</si>
  <si>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</si>
  <si>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</si>
  <si>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</si>
  <si>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</si>
  <si>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</si>
  <si>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</si>
  <si>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подвал ремонт стояка ГВС</t>
  </si>
  <si>
    <t>кв.38 наладка стояков ГВС</t>
  </si>
  <si>
    <t>ремонт освещения площадок</t>
  </si>
  <si>
    <t>кв.61 ремонт стояка ХВ</t>
  </si>
  <si>
    <t>замена лежака ХВС</t>
  </si>
  <si>
    <t>подвал замена врезки ХВ от лежака</t>
  </si>
  <si>
    <t>подвал прочистка лежака канализации</t>
  </si>
  <si>
    <t>подвал прочистка лежака и стояка канализации</t>
  </si>
  <si>
    <t>ремонт освещения подвалов,площадок</t>
  </si>
  <si>
    <t>ремонт освещения подвалов</t>
  </si>
  <si>
    <t xml:space="preserve">подвал замена стояка ГВС </t>
  </si>
  <si>
    <t>подвал ремонт лежака канализации</t>
  </si>
  <si>
    <t>кв.40а замена врезки ХВ</t>
  </si>
  <si>
    <t>кв.40а замена врезки ГВС</t>
  </si>
  <si>
    <t>кв.9 замена стояка канализации</t>
  </si>
  <si>
    <t>кв.14 ремонт стояка ГВС</t>
  </si>
  <si>
    <t>ремонт щита этажного</t>
  </si>
  <si>
    <t>прочистка врезки ХВ</t>
  </si>
  <si>
    <t>подвал закрепление лежака ХВ</t>
  </si>
  <si>
    <t>подвал прочистка засора канализации</t>
  </si>
  <si>
    <t>ремонт освещения подвала</t>
  </si>
  <si>
    <t>установка уличного освещения</t>
  </si>
  <si>
    <t>замена лежака канализации</t>
  </si>
  <si>
    <t>кв.51 замена стояка канализации</t>
  </si>
  <si>
    <t xml:space="preserve">подвал прочистка лежака канализации </t>
  </si>
  <si>
    <t>очистка крыши от снега и льда</t>
  </si>
  <si>
    <t>ремонт кровли входа в подвал</t>
  </si>
  <si>
    <t>проверка и прочистка дымоходов</t>
  </si>
  <si>
    <t>ремонт мягкой кровли</t>
  </si>
  <si>
    <t>установка запорного устройства и 2 петли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</si>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</sst>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82" workbookViewId="0">
      <selection activeCell="E97" sqref="E9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3932.8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6</v>
      </c>
    </row>
    <row r="9" spans="1:10">
      <c r="A9" s="1" t="s">
        <v>5</v>
      </c>
      <c r="B9" s="1">
        <v>85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137</v>
      </c>
      <c r="G13" s="14" t="s">
        <v>138</v>
      </c>
      <c r="H13" s="2"/>
      <c r="I13" s="2"/>
      <c r="J13" s="2"/>
    </row>
    <row r="14" spans="1:10">
      <c r="A14" s="4" t="s">
        <v>47</v>
      </c>
      <c r="B14" s="5">
        <f>C14/2.495</f>
        <v>118486.61322645289</v>
      </c>
      <c r="C14" s="6">
        <v>295624.09999999998</v>
      </c>
      <c r="D14" s="6"/>
      <c r="E14" s="6">
        <v>294151.49</v>
      </c>
      <c r="F14" s="6">
        <f>C14-D14-E14</f>
        <v>1472.609999999986</v>
      </c>
      <c r="G14" s="6">
        <v>1472.61</v>
      </c>
    </row>
    <row r="15" spans="1:10">
      <c r="A15" s="4" t="s">
        <v>48</v>
      </c>
      <c r="B15" s="5">
        <f>C15/1282.165</f>
        <v>516.51033993284796</v>
      </c>
      <c r="C15" s="6">
        <v>662251.48</v>
      </c>
      <c r="D15" s="6"/>
      <c r="E15" s="6">
        <v>658770.54</v>
      </c>
      <c r="F15" s="6">
        <f t="shared" ref="F15:F18" si="0">C15-D15-E15</f>
        <v>3480.9399999999441</v>
      </c>
      <c r="G15" s="6">
        <v>2917.11</v>
      </c>
    </row>
    <row r="16" spans="1:10" ht="16.5">
      <c r="A16" s="4" t="s">
        <v>49</v>
      </c>
      <c r="B16" s="5">
        <f>C16/13.16</f>
        <v>5279.265957446808</v>
      </c>
      <c r="C16" s="6">
        <v>69475.14</v>
      </c>
      <c r="D16" s="6">
        <v>199.29</v>
      </c>
      <c r="E16" s="6">
        <v>69161.05</v>
      </c>
      <c r="F16" s="6">
        <f t="shared" si="0"/>
        <v>114.80000000000291</v>
      </c>
      <c r="G16" s="6">
        <v>114.8</v>
      </c>
    </row>
    <row r="17" spans="1:7" ht="16.5">
      <c r="A17" s="4" t="s">
        <v>85</v>
      </c>
      <c r="B17" s="5">
        <f>C17/86.598</f>
        <v>4659.9117762534934</v>
      </c>
      <c r="C17" s="6">
        <v>403539.04</v>
      </c>
      <c r="D17" s="6">
        <v>14659.1</v>
      </c>
      <c r="E17" s="6">
        <v>387377.62</v>
      </c>
      <c r="F17" s="6">
        <f t="shared" si="0"/>
        <v>1502.320000000007</v>
      </c>
      <c r="G17" s="6">
        <v>1501.88</v>
      </c>
    </row>
    <row r="18" spans="1:7" ht="16.5">
      <c r="A18" s="4" t="s">
        <v>50</v>
      </c>
      <c r="B18" s="5">
        <v>9939</v>
      </c>
      <c r="C18" s="6">
        <v>196787.41</v>
      </c>
      <c r="D18" s="6">
        <v>1221.78</v>
      </c>
      <c r="E18" s="6">
        <v>195372.27</v>
      </c>
      <c r="F18" s="6">
        <f t="shared" si="0"/>
        <v>193.36000000001513</v>
      </c>
      <c r="G18" s="6">
        <v>193.36</v>
      </c>
    </row>
    <row r="19" spans="1:7">
      <c r="A19" s="4" t="s">
        <v>82</v>
      </c>
      <c r="B19" s="5"/>
      <c r="C19" s="6">
        <f>SUM(C14:C18)</f>
        <v>1627677.17</v>
      </c>
      <c r="D19" s="6"/>
      <c r="E19" s="6">
        <f>SUM(E14:E18)</f>
        <v>1604832.9700000002</v>
      </c>
      <c r="F19" s="6">
        <f>SUM(F14:F18)</f>
        <v>6764.0299999999552</v>
      </c>
      <c r="G19" s="6">
        <f>SUM(G14:G18)</f>
        <v>6199.76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22180.991999999998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71262.33600000001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4719.3600000000006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6607.1040000000012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0.74*12*C6</f>
        <v>34923.263999999996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42946.175999999999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68430.720000000001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>
        <f>0.23*12*C6</f>
        <v>10854.528000000002</v>
      </c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261924.48000000001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107</v>
      </c>
      <c r="C38" s="16"/>
      <c r="D38" s="17" t="s">
        <v>95</v>
      </c>
      <c r="E38" s="17"/>
      <c r="F38" s="15">
        <v>3435.32</v>
      </c>
      <c r="G38" s="15"/>
    </row>
    <row r="39" spans="1:7" ht="30.75" customHeight="1">
      <c r="A39" s="9">
        <v>2</v>
      </c>
      <c r="B39" s="16" t="s">
        <v>132</v>
      </c>
      <c r="C39" s="16"/>
      <c r="D39" s="17" t="s">
        <v>95</v>
      </c>
      <c r="E39" s="17"/>
      <c r="F39" s="15">
        <v>1114</v>
      </c>
      <c r="G39" s="15"/>
    </row>
    <row r="40" spans="1:7" ht="30.75" customHeight="1">
      <c r="A40" s="11">
        <v>3</v>
      </c>
      <c r="B40" s="16" t="s">
        <v>133</v>
      </c>
      <c r="C40" s="16"/>
      <c r="D40" s="17" t="s">
        <v>95</v>
      </c>
      <c r="E40" s="17"/>
      <c r="F40" s="15">
        <v>930</v>
      </c>
      <c r="G40" s="15"/>
    </row>
    <row r="41" spans="1:7" ht="30.75" customHeight="1">
      <c r="A41" s="11">
        <v>4</v>
      </c>
      <c r="B41" s="16" t="s">
        <v>108</v>
      </c>
      <c r="C41" s="16"/>
      <c r="D41" s="17" t="s">
        <v>96</v>
      </c>
      <c r="E41" s="17"/>
      <c r="F41" s="15">
        <v>1377.86</v>
      </c>
      <c r="G41" s="15"/>
    </row>
    <row r="42" spans="1:7" ht="30.75" customHeight="1">
      <c r="A42" s="11">
        <v>5</v>
      </c>
      <c r="B42" s="16" t="s">
        <v>109</v>
      </c>
      <c r="C42" s="16"/>
      <c r="D42" s="17" t="s">
        <v>96</v>
      </c>
      <c r="E42" s="17"/>
      <c r="F42" s="15">
        <v>427.56</v>
      </c>
      <c r="G42" s="15"/>
    </row>
    <row r="43" spans="1:7" ht="30.75" customHeight="1">
      <c r="A43" s="11">
        <v>6</v>
      </c>
      <c r="B43" s="16" t="s">
        <v>134</v>
      </c>
      <c r="C43" s="16"/>
      <c r="D43" s="17" t="s">
        <v>96</v>
      </c>
      <c r="E43" s="17"/>
      <c r="F43" s="15">
        <v>797.37</v>
      </c>
      <c r="G43" s="15"/>
    </row>
    <row r="44" spans="1:7" ht="30.75" customHeight="1">
      <c r="A44" s="11">
        <v>7</v>
      </c>
      <c r="B44" s="16" t="s">
        <v>132</v>
      </c>
      <c r="C44" s="16"/>
      <c r="D44" s="17" t="s">
        <v>96</v>
      </c>
      <c r="E44" s="17"/>
      <c r="F44" s="15">
        <v>2890</v>
      </c>
      <c r="G44" s="15"/>
    </row>
    <row r="45" spans="1:7" ht="30.75" customHeight="1">
      <c r="A45" s="11">
        <v>8</v>
      </c>
      <c r="B45" s="16" t="s">
        <v>111</v>
      </c>
      <c r="C45" s="16"/>
      <c r="D45" s="17" t="s">
        <v>98</v>
      </c>
      <c r="E45" s="17"/>
      <c r="F45" s="15">
        <v>82158</v>
      </c>
      <c r="G45" s="15"/>
    </row>
    <row r="46" spans="1:7" ht="30.75" customHeight="1">
      <c r="A46" s="11">
        <v>9</v>
      </c>
      <c r="B46" s="16" t="s">
        <v>112</v>
      </c>
      <c r="C46" s="16"/>
      <c r="D46" s="17" t="s">
        <v>98</v>
      </c>
      <c r="E46" s="17"/>
      <c r="F46" s="15">
        <v>4245.25</v>
      </c>
      <c r="G46" s="15"/>
    </row>
    <row r="47" spans="1:7" ht="30.75" customHeight="1">
      <c r="A47" s="11">
        <v>10</v>
      </c>
      <c r="B47" s="16" t="s">
        <v>113</v>
      </c>
      <c r="C47" s="16"/>
      <c r="D47" s="17" t="s">
        <v>98</v>
      </c>
      <c r="E47" s="17"/>
      <c r="F47" s="15">
        <v>3998.73</v>
      </c>
      <c r="G47" s="15"/>
    </row>
    <row r="48" spans="1:7" ht="30.75" customHeight="1">
      <c r="A48" s="11">
        <v>11</v>
      </c>
      <c r="B48" s="16" t="s">
        <v>114</v>
      </c>
      <c r="C48" s="16"/>
      <c r="D48" s="17" t="s">
        <v>98</v>
      </c>
      <c r="E48" s="17"/>
      <c r="F48" s="15">
        <v>2967</v>
      </c>
      <c r="G48" s="15"/>
    </row>
    <row r="49" spans="1:7" ht="30.75" customHeight="1">
      <c r="A49" s="11">
        <v>12</v>
      </c>
      <c r="B49" s="16" t="s">
        <v>115</v>
      </c>
      <c r="C49" s="16"/>
      <c r="D49" s="17" t="s">
        <v>98</v>
      </c>
      <c r="E49" s="17"/>
      <c r="F49" s="15">
        <v>1106.31</v>
      </c>
      <c r="G49" s="15"/>
    </row>
    <row r="50" spans="1:7" ht="30.75" customHeight="1">
      <c r="A50" s="11">
        <v>13</v>
      </c>
      <c r="B50" s="16" t="s">
        <v>116</v>
      </c>
      <c r="C50" s="16"/>
      <c r="D50" s="17" t="s">
        <v>98</v>
      </c>
      <c r="E50" s="17"/>
      <c r="F50" s="15">
        <v>1732.01</v>
      </c>
      <c r="G50" s="15"/>
    </row>
    <row r="51" spans="1:7" ht="30.75" customHeight="1">
      <c r="A51" s="11">
        <v>14</v>
      </c>
      <c r="B51" s="16" t="s">
        <v>117</v>
      </c>
      <c r="C51" s="16"/>
      <c r="D51" s="17" t="s">
        <v>99</v>
      </c>
      <c r="E51" s="17"/>
      <c r="F51" s="15">
        <v>4204.12</v>
      </c>
      <c r="G51" s="15"/>
    </row>
    <row r="52" spans="1:7" ht="30.75" customHeight="1">
      <c r="A52" s="11">
        <v>15</v>
      </c>
      <c r="B52" s="16" t="s">
        <v>117</v>
      </c>
      <c r="C52" s="16"/>
      <c r="D52" s="17" t="s">
        <v>99</v>
      </c>
      <c r="E52" s="17"/>
      <c r="F52" s="15">
        <v>4903.3500000000004</v>
      </c>
      <c r="G52" s="15"/>
    </row>
    <row r="53" spans="1:7" ht="30.75" customHeight="1">
      <c r="A53" s="11">
        <v>16</v>
      </c>
      <c r="B53" s="16" t="s">
        <v>118</v>
      </c>
      <c r="C53" s="16"/>
      <c r="D53" s="17" t="s">
        <v>100</v>
      </c>
      <c r="E53" s="17"/>
      <c r="F53" s="15">
        <v>4380.22</v>
      </c>
      <c r="G53" s="15"/>
    </row>
    <row r="54" spans="1:7" ht="30.75" customHeight="1">
      <c r="A54" s="11">
        <v>17</v>
      </c>
      <c r="B54" s="16" t="s">
        <v>119</v>
      </c>
      <c r="C54" s="16"/>
      <c r="D54" s="17" t="s">
        <v>100</v>
      </c>
      <c r="E54" s="17"/>
      <c r="F54" s="15">
        <v>2170.14</v>
      </c>
      <c r="G54" s="15"/>
    </row>
    <row r="55" spans="1:7" ht="30.75" customHeight="1">
      <c r="A55" s="11">
        <v>18</v>
      </c>
      <c r="B55" s="16" t="s">
        <v>120</v>
      </c>
      <c r="C55" s="16"/>
      <c r="D55" s="17" t="s">
        <v>100</v>
      </c>
      <c r="E55" s="17"/>
      <c r="F55" s="15">
        <v>2149.4499999999998</v>
      </c>
      <c r="G55" s="15"/>
    </row>
    <row r="56" spans="1:7" ht="30.75" customHeight="1">
      <c r="A56" s="11">
        <v>19</v>
      </c>
      <c r="B56" s="16" t="s">
        <v>121</v>
      </c>
      <c r="C56" s="16"/>
      <c r="D56" s="17" t="s">
        <v>100</v>
      </c>
      <c r="E56" s="17"/>
      <c r="F56" s="15">
        <v>2427.15</v>
      </c>
      <c r="G56" s="15"/>
    </row>
    <row r="57" spans="1:7" ht="30.75" customHeight="1">
      <c r="A57" s="11">
        <v>20</v>
      </c>
      <c r="B57" s="16" t="s">
        <v>135</v>
      </c>
      <c r="C57" s="16"/>
      <c r="D57" s="17" t="s">
        <v>100</v>
      </c>
      <c r="E57" s="17"/>
      <c r="F57" s="15">
        <v>24863</v>
      </c>
      <c r="G57" s="15"/>
    </row>
    <row r="58" spans="1:7" ht="30.75" customHeight="1">
      <c r="A58" s="11">
        <v>21</v>
      </c>
      <c r="B58" s="16" t="s">
        <v>122</v>
      </c>
      <c r="C58" s="16"/>
      <c r="D58" s="17" t="s">
        <v>101</v>
      </c>
      <c r="E58" s="17"/>
      <c r="F58" s="15">
        <v>2286.12</v>
      </c>
      <c r="G58" s="15"/>
    </row>
    <row r="59" spans="1:7" ht="30.75" customHeight="1">
      <c r="A59" s="11">
        <v>22</v>
      </c>
      <c r="B59" s="16" t="s">
        <v>123</v>
      </c>
      <c r="C59" s="16"/>
      <c r="D59" s="17" t="s">
        <v>101</v>
      </c>
      <c r="E59" s="17"/>
      <c r="F59" s="15">
        <v>388.92</v>
      </c>
      <c r="G59" s="15"/>
    </row>
    <row r="60" spans="1:7" ht="30.75" customHeight="1">
      <c r="A60" s="13">
        <v>23</v>
      </c>
      <c r="B60" s="16" t="s">
        <v>134</v>
      </c>
      <c r="C60" s="16"/>
      <c r="D60" s="17" t="s">
        <v>101</v>
      </c>
      <c r="E60" s="17"/>
      <c r="F60" s="15">
        <v>1469</v>
      </c>
      <c r="G60" s="15"/>
    </row>
    <row r="61" spans="1:7" ht="30.75" customHeight="1">
      <c r="A61" s="13">
        <v>24</v>
      </c>
      <c r="B61" s="16" t="s">
        <v>124</v>
      </c>
      <c r="C61" s="16"/>
      <c r="D61" s="17" t="s">
        <v>102</v>
      </c>
      <c r="E61" s="17"/>
      <c r="F61" s="15">
        <v>2329.09</v>
      </c>
      <c r="G61" s="15"/>
    </row>
    <row r="62" spans="1:7" ht="30.75" customHeight="1">
      <c r="A62" s="13">
        <v>25</v>
      </c>
      <c r="B62" s="16" t="s">
        <v>113</v>
      </c>
      <c r="C62" s="16"/>
      <c r="D62" s="17" t="s">
        <v>103</v>
      </c>
      <c r="E62" s="17"/>
      <c r="F62" s="15">
        <v>2397.1</v>
      </c>
      <c r="G62" s="15"/>
    </row>
    <row r="63" spans="1:7" ht="30.75" customHeight="1">
      <c r="A63" s="13">
        <v>26</v>
      </c>
      <c r="B63" s="16" t="s">
        <v>113</v>
      </c>
      <c r="C63" s="16"/>
      <c r="D63" s="17" t="s">
        <v>103</v>
      </c>
      <c r="E63" s="17"/>
      <c r="F63" s="15">
        <v>3789.59</v>
      </c>
      <c r="G63" s="15"/>
    </row>
    <row r="64" spans="1:7" ht="30.75" customHeight="1">
      <c r="A64" s="13">
        <v>27</v>
      </c>
      <c r="B64" s="16" t="s">
        <v>117</v>
      </c>
      <c r="C64" s="16"/>
      <c r="D64" s="17" t="s">
        <v>103</v>
      </c>
      <c r="E64" s="17"/>
      <c r="F64" s="15">
        <v>5114.79</v>
      </c>
      <c r="G64" s="15"/>
    </row>
    <row r="65" spans="1:7" ht="30.75" customHeight="1">
      <c r="A65" s="13">
        <v>28</v>
      </c>
      <c r="B65" s="16" t="s">
        <v>125</v>
      </c>
      <c r="C65" s="16"/>
      <c r="D65" s="17" t="s">
        <v>104</v>
      </c>
      <c r="E65" s="17"/>
      <c r="F65" s="15">
        <v>4363.08</v>
      </c>
      <c r="G65" s="15"/>
    </row>
    <row r="66" spans="1:7" ht="30.75" customHeight="1">
      <c r="A66" s="13">
        <v>29</v>
      </c>
      <c r="B66" s="16" t="s">
        <v>125</v>
      </c>
      <c r="C66" s="16"/>
      <c r="D66" s="17" t="s">
        <v>104</v>
      </c>
      <c r="E66" s="17"/>
      <c r="F66" s="15">
        <v>4556.28</v>
      </c>
      <c r="G66" s="15"/>
    </row>
    <row r="67" spans="1:7" ht="30.75" customHeight="1">
      <c r="A67" s="13">
        <v>30</v>
      </c>
      <c r="B67" s="16" t="s">
        <v>113</v>
      </c>
      <c r="C67" s="16"/>
      <c r="D67" s="17" t="s">
        <v>104</v>
      </c>
      <c r="E67" s="17"/>
      <c r="F67" s="15">
        <v>5125.3500000000004</v>
      </c>
      <c r="G67" s="15"/>
    </row>
    <row r="68" spans="1:7" ht="30.75" customHeight="1">
      <c r="A68" s="13">
        <v>31</v>
      </c>
      <c r="B68" s="16" t="s">
        <v>126</v>
      </c>
      <c r="C68" s="16"/>
      <c r="D68" s="17" t="s">
        <v>104</v>
      </c>
      <c r="E68" s="17"/>
      <c r="F68" s="15">
        <v>4063.96</v>
      </c>
      <c r="G68" s="15"/>
    </row>
    <row r="69" spans="1:7" ht="30.75" customHeight="1">
      <c r="A69" s="13">
        <v>32</v>
      </c>
      <c r="B69" s="16" t="s">
        <v>127</v>
      </c>
      <c r="C69" s="16"/>
      <c r="D69" s="17" t="s">
        <v>104</v>
      </c>
      <c r="E69" s="17"/>
      <c r="F69" s="15">
        <v>2202.6999999999998</v>
      </c>
      <c r="G69" s="15"/>
    </row>
    <row r="70" spans="1:7" ht="30.75" customHeight="1">
      <c r="A70" s="13">
        <v>33</v>
      </c>
      <c r="B70" s="16" t="s">
        <v>128</v>
      </c>
      <c r="C70" s="16"/>
      <c r="D70" s="17" t="s">
        <v>104</v>
      </c>
      <c r="E70" s="17"/>
      <c r="F70" s="15">
        <v>803.24</v>
      </c>
      <c r="G70" s="15"/>
    </row>
    <row r="71" spans="1:7" ht="30.75" customHeight="1">
      <c r="A71" s="13">
        <v>34</v>
      </c>
      <c r="B71" s="16" t="s">
        <v>136</v>
      </c>
      <c r="C71" s="16"/>
      <c r="D71" s="17" t="s">
        <v>104</v>
      </c>
      <c r="E71" s="17"/>
      <c r="F71" s="15">
        <v>917</v>
      </c>
      <c r="G71" s="15"/>
    </row>
    <row r="72" spans="1:7" ht="30.75" customHeight="1">
      <c r="A72" s="13">
        <v>35</v>
      </c>
      <c r="B72" s="16" t="s">
        <v>134</v>
      </c>
      <c r="C72" s="16"/>
      <c r="D72" s="17" t="s">
        <v>104</v>
      </c>
      <c r="E72" s="17"/>
      <c r="F72" s="15">
        <v>1043</v>
      </c>
      <c r="G72" s="15"/>
    </row>
    <row r="73" spans="1:7" ht="30.75" customHeight="1">
      <c r="A73" s="13">
        <v>36</v>
      </c>
      <c r="B73" s="16" t="s">
        <v>129</v>
      </c>
      <c r="C73" s="16"/>
      <c r="D73" s="17" t="s">
        <v>105</v>
      </c>
      <c r="E73" s="17"/>
      <c r="F73" s="15">
        <v>24198</v>
      </c>
      <c r="G73" s="15"/>
    </row>
    <row r="74" spans="1:7" ht="30.75" customHeight="1">
      <c r="A74" s="13">
        <v>37</v>
      </c>
      <c r="B74" s="16" t="s">
        <v>130</v>
      </c>
      <c r="C74" s="16"/>
      <c r="D74" s="17" t="s">
        <v>105</v>
      </c>
      <c r="E74" s="17"/>
      <c r="F74" s="15">
        <v>2767.29</v>
      </c>
      <c r="G74" s="15"/>
    </row>
    <row r="75" spans="1:7" ht="30.75" customHeight="1">
      <c r="A75" s="13">
        <v>38</v>
      </c>
      <c r="B75" s="16" t="s">
        <v>131</v>
      </c>
      <c r="C75" s="16"/>
      <c r="D75" s="17" t="s">
        <v>106</v>
      </c>
      <c r="E75" s="17"/>
      <c r="F75" s="15">
        <v>2305.6999999999998</v>
      </c>
      <c r="G75" s="15"/>
    </row>
    <row r="76" spans="1:7" ht="30.75" customHeight="1">
      <c r="A76" s="13">
        <v>39</v>
      </c>
      <c r="B76" s="16" t="s">
        <v>110</v>
      </c>
      <c r="C76" s="16"/>
      <c r="D76" s="17" t="s">
        <v>97</v>
      </c>
      <c r="E76" s="17"/>
      <c r="F76" s="15">
        <v>3410.41</v>
      </c>
      <c r="G76" s="15"/>
    </row>
    <row r="77" spans="1:7" ht="31.5" customHeight="1">
      <c r="A77" s="9"/>
      <c r="B77" s="25" t="s">
        <v>93</v>
      </c>
      <c r="C77" s="26"/>
      <c r="D77" s="19"/>
      <c r="E77" s="20"/>
      <c r="F77" s="21">
        <f>SUM(F38:G76)</f>
        <v>225807.46</v>
      </c>
      <c r="G77" s="20"/>
    </row>
    <row r="79" spans="1:7">
      <c r="A79" s="1" t="s">
        <v>36</v>
      </c>
      <c r="D79" s="7">
        <f>1.36*12*C6</f>
        <v>64183.296000000002</v>
      </c>
      <c r="E79" s="1" t="s">
        <v>37</v>
      </c>
    </row>
    <row r="80" spans="1:7">
      <c r="A80" s="1" t="s">
        <v>38</v>
      </c>
      <c r="D80" s="7">
        <f>D93*5.3%</f>
        <v>30283.867159999998</v>
      </c>
      <c r="E80" s="1" t="s">
        <v>37</v>
      </c>
    </row>
    <row r="82" spans="1:7">
      <c r="A82" s="1" t="s">
        <v>54</v>
      </c>
    </row>
    <row r="83" spans="1:7">
      <c r="A83" s="1" t="s">
        <v>86</v>
      </c>
    </row>
    <row r="84" spans="1:7">
      <c r="B84" s="1" t="s">
        <v>53</v>
      </c>
      <c r="F84" s="7">
        <v>573874.12</v>
      </c>
      <c r="G84" s="1" t="s">
        <v>37</v>
      </c>
    </row>
    <row r="86" spans="1:7">
      <c r="A86" s="1" t="s">
        <v>87</v>
      </c>
    </row>
    <row r="87" spans="1:7">
      <c r="B87" s="1" t="s">
        <v>52</v>
      </c>
      <c r="F87" s="7">
        <f>F33+F77+D79</f>
        <v>551915.23600000003</v>
      </c>
      <c r="G87" s="1" t="s">
        <v>37</v>
      </c>
    </row>
    <row r="89" spans="1:7">
      <c r="A89" s="1" t="s">
        <v>88</v>
      </c>
      <c r="F89" s="7">
        <f>F84-F87</f>
        <v>21958.883999999962</v>
      </c>
      <c r="G89" s="1" t="s">
        <v>37</v>
      </c>
    </row>
    <row r="90" spans="1:7">
      <c r="B90" s="1" t="s">
        <v>51</v>
      </c>
      <c r="F90" s="7"/>
    </row>
    <row r="92" spans="1:7">
      <c r="A92" s="1" t="s">
        <v>39</v>
      </c>
    </row>
    <row r="93" spans="1:7">
      <c r="B93" s="1" t="s">
        <v>89</v>
      </c>
      <c r="D93" s="12">
        <v>571393.72</v>
      </c>
      <c r="E93" s="1" t="s">
        <v>37</v>
      </c>
    </row>
    <row r="94" spans="1:7">
      <c r="D94" s="7"/>
    </row>
    <row r="95" spans="1:7">
      <c r="A95" s="1" t="s">
        <v>90</v>
      </c>
      <c r="D95" s="7"/>
    </row>
    <row r="96" spans="1:7">
      <c r="A96" s="1" t="s">
        <v>92</v>
      </c>
      <c r="D96" s="7"/>
      <c r="E96" s="7">
        <v>2480.4</v>
      </c>
      <c r="F96" s="1" t="s">
        <v>37</v>
      </c>
    </row>
    <row r="97" spans="1:7">
      <c r="A97" s="1" t="s">
        <v>91</v>
      </c>
      <c r="D97" s="7"/>
    </row>
    <row r="98" spans="1:7">
      <c r="A98" s="1" t="s">
        <v>92</v>
      </c>
      <c r="D98" s="7"/>
      <c r="E98" s="7">
        <v>2762.2</v>
      </c>
      <c r="F98" s="1" t="s">
        <v>37</v>
      </c>
    </row>
    <row r="99" spans="1:7" ht="66" customHeight="1"/>
    <row r="100" spans="1:7">
      <c r="A100" s="1" t="s">
        <v>40</v>
      </c>
    </row>
    <row r="102" spans="1:7" ht="76.5">
      <c r="A102" s="8" t="s">
        <v>41</v>
      </c>
      <c r="B102" s="22" t="s">
        <v>42</v>
      </c>
      <c r="C102" s="22"/>
      <c r="D102" s="8" t="s">
        <v>43</v>
      </c>
      <c r="E102" s="22" t="s">
        <v>44</v>
      </c>
      <c r="F102" s="22"/>
      <c r="G102" s="8" t="s">
        <v>45</v>
      </c>
    </row>
    <row r="103" spans="1:7" ht="30" customHeight="1">
      <c r="A103" s="23" t="s">
        <v>46</v>
      </c>
      <c r="B103" s="24" t="s">
        <v>67</v>
      </c>
      <c r="C103" s="24"/>
      <c r="D103" s="10">
        <v>13</v>
      </c>
      <c r="E103" s="24" t="s">
        <v>69</v>
      </c>
      <c r="F103" s="24"/>
      <c r="G103" s="10">
        <v>12</v>
      </c>
    </row>
    <row r="104" spans="1:7" ht="32.25" customHeight="1">
      <c r="A104" s="23"/>
      <c r="B104" s="24" t="s">
        <v>55</v>
      </c>
      <c r="C104" s="24"/>
      <c r="D104" s="10">
        <v>3</v>
      </c>
      <c r="E104" s="24" t="s">
        <v>69</v>
      </c>
      <c r="F104" s="24"/>
      <c r="G104" s="10">
        <v>3</v>
      </c>
    </row>
    <row r="105" spans="1:7" ht="28.5" customHeight="1">
      <c r="A105" s="23"/>
      <c r="B105" s="24" t="s">
        <v>56</v>
      </c>
      <c r="C105" s="24"/>
      <c r="D105" s="10">
        <v>1</v>
      </c>
      <c r="E105" s="24" t="s">
        <v>69</v>
      </c>
      <c r="F105" s="24"/>
      <c r="G105" s="10">
        <v>1</v>
      </c>
    </row>
    <row r="106" spans="1:7" ht="33.75" customHeight="1">
      <c r="A106" s="10" t="s">
        <v>57</v>
      </c>
      <c r="B106" s="24" t="s">
        <v>58</v>
      </c>
      <c r="C106" s="24"/>
      <c r="D106" s="10"/>
      <c r="E106" s="24" t="s">
        <v>70</v>
      </c>
      <c r="F106" s="24"/>
      <c r="G106" s="10"/>
    </row>
    <row r="107" spans="1:7" ht="43.5" customHeight="1">
      <c r="A107" s="23" t="s">
        <v>59</v>
      </c>
      <c r="B107" s="24" t="s">
        <v>68</v>
      </c>
      <c r="C107" s="24"/>
      <c r="D107" s="10">
        <v>7</v>
      </c>
      <c r="E107" s="24" t="s">
        <v>71</v>
      </c>
      <c r="F107" s="24"/>
      <c r="G107" s="10">
        <v>7</v>
      </c>
    </row>
    <row r="108" spans="1:7" ht="69" customHeight="1">
      <c r="A108" s="23"/>
      <c r="B108" s="24" t="s">
        <v>60</v>
      </c>
      <c r="C108" s="24"/>
      <c r="D108" s="10"/>
      <c r="E108" s="24" t="s">
        <v>72</v>
      </c>
      <c r="F108" s="24"/>
      <c r="G108" s="10"/>
    </row>
    <row r="109" spans="1:7" ht="37.5" customHeight="1">
      <c r="A109" s="23"/>
      <c r="B109" s="24" t="s">
        <v>64</v>
      </c>
      <c r="C109" s="24"/>
      <c r="D109" s="10">
        <v>23</v>
      </c>
      <c r="E109" s="24" t="s">
        <v>73</v>
      </c>
      <c r="F109" s="24"/>
      <c r="G109" s="10">
        <v>23</v>
      </c>
    </row>
    <row r="110" spans="1:7" ht="60" customHeight="1">
      <c r="A110" s="23"/>
      <c r="B110" s="24" t="s">
        <v>65</v>
      </c>
      <c r="C110" s="24"/>
      <c r="D110" s="10"/>
      <c r="E110" s="24" t="s">
        <v>74</v>
      </c>
      <c r="F110" s="24"/>
      <c r="G110" s="10"/>
    </row>
    <row r="111" spans="1:7" ht="33" customHeight="1">
      <c r="A111" s="23"/>
      <c r="B111" s="24" t="s">
        <v>66</v>
      </c>
      <c r="C111" s="24"/>
      <c r="D111" s="10"/>
      <c r="E111" s="24" t="s">
        <v>75</v>
      </c>
      <c r="F111" s="24"/>
      <c r="G111" s="10"/>
    </row>
    <row r="112" spans="1:7" ht="42.75" customHeight="1">
      <c r="A112" s="23"/>
      <c r="B112" s="24" t="s">
        <v>61</v>
      </c>
      <c r="C112" s="24"/>
      <c r="D112" s="10"/>
      <c r="E112" s="24" t="s">
        <v>76</v>
      </c>
      <c r="F112" s="24"/>
      <c r="G112" s="10"/>
    </row>
    <row r="113" spans="1:7" ht="36" customHeight="1">
      <c r="A113" s="23"/>
      <c r="B113" s="24" t="s">
        <v>62</v>
      </c>
      <c r="C113" s="24"/>
      <c r="D113" s="10"/>
      <c r="E113" s="24" t="s">
        <v>71</v>
      </c>
      <c r="F113" s="24"/>
      <c r="G113" s="10"/>
    </row>
    <row r="114" spans="1:7">
      <c r="A114" s="23"/>
      <c r="B114" s="24" t="s">
        <v>63</v>
      </c>
      <c r="C114" s="24"/>
      <c r="D114" s="10">
        <v>1</v>
      </c>
      <c r="E114" s="24"/>
      <c r="F114" s="24"/>
      <c r="G114" s="10">
        <v>1</v>
      </c>
    </row>
    <row r="117" spans="1:7">
      <c r="A117" s="1" t="s">
        <v>80</v>
      </c>
      <c r="F117" s="1" t="s">
        <v>79</v>
      </c>
    </row>
    <row r="119" spans="1:7">
      <c r="A119" s="1" t="s">
        <v>84</v>
      </c>
      <c r="F119" s="1" t="s">
        <v>81</v>
      </c>
    </row>
  </sheetData>
  <sortState ref="B38:G76">
    <sortCondition ref="D38:D76" customList="Январь,Февраль,Март,Апрель,Май,Июнь,Июль,Август,Сентябрь,Октябрь,Ноябрь,Декабрь"/>
  </sortState>
  <mergeCells count="188"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D68:E68"/>
    <mergeCell ref="F68:G68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106:C106"/>
    <mergeCell ref="E106:F106"/>
    <mergeCell ref="A107:A114"/>
    <mergeCell ref="B107:C107"/>
    <mergeCell ref="E107:F107"/>
    <mergeCell ref="B108:C108"/>
    <mergeCell ref="E108:F108"/>
    <mergeCell ref="B109:C109"/>
    <mergeCell ref="E109:F109"/>
    <mergeCell ref="B113:C113"/>
    <mergeCell ref="E113:F113"/>
    <mergeCell ref="B114:C114"/>
    <mergeCell ref="E114:F114"/>
    <mergeCell ref="B110:C110"/>
    <mergeCell ref="E110:F110"/>
    <mergeCell ref="B111:C111"/>
    <mergeCell ref="E111:F111"/>
    <mergeCell ref="B112:C112"/>
    <mergeCell ref="E112:F112"/>
    <mergeCell ref="B58:C58"/>
    <mergeCell ref="B59:C59"/>
    <mergeCell ref="F77:G77"/>
    <mergeCell ref="B102:C102"/>
    <mergeCell ref="E102:F102"/>
    <mergeCell ref="A103:A105"/>
    <mergeCell ref="B103:C103"/>
    <mergeCell ref="E103:F103"/>
    <mergeCell ref="B104:C104"/>
    <mergeCell ref="E104:F104"/>
    <mergeCell ref="B105:C105"/>
    <mergeCell ref="E105:F105"/>
    <mergeCell ref="B77:C77"/>
    <mergeCell ref="D77:E77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8:C68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2013-03-18T13:11:57Z</dcterms:modified>
</cp:coreProperties>
</file>