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B17" i="11"/>
  <c r="B16"/>
  <c r="B15"/>
  <c r="B14"/>
  <c r="F32"/>
  <c r="F28"/>
  <c r="F31" l="1"/>
  <c r="F29"/>
  <c r="F25"/>
  <c r="F24"/>
  <c r="F81"/>
  <c r="D83"/>
  <c r="G19"/>
  <c r="E19"/>
  <c r="C19"/>
  <c r="D84"/>
  <c r="F27"/>
  <c r="F26"/>
  <c r="F18"/>
  <c r="F17"/>
  <c r="F16"/>
  <c r="F15"/>
  <c r="F14"/>
  <c r="F19" l="1"/>
  <c r="F33"/>
  <c r="F91" s="1"/>
  <c r="F93" s="1"/>
</calcChain>
</file>

<file path=xl/sharedStrings.xml><?xml version="1.0" encoding="utf-8"?>
<sst xmlns="http://schemas.openxmlformats.org/spreadsheetml/2006/main" count="198" uniqueCount="143">
  <si>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</si>
  <si>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</si>
  <si>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</si>
  <si>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</si>
  <si>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</si>
  <si>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</si>
  <si>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</si>
  <si>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</si>
  <si>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</si>
  <si>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</si>
  <si>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</si>
  <si>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</si>
  <si>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</si>
  <si>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</si>
  <si>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</si>
  <si>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</si>
  <si>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</si>
  <si>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</si>
  <si>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</si>
  <si>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</si>
  <si>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</si>
  <si>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</si>
  <si>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Обслуживание газовых сетей</t>
  </si>
  <si>
    <t>1 раз в год</t>
  </si>
  <si>
    <t>Технический осмотр зданий и инженерного оборудования</t>
  </si>
  <si>
    <t>2 раза в год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</si>
  <si>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</si>
  <si>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</si>
  <si>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</si>
  <si>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</si>
  <si>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</si>
  <si>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</si>
  <si>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</si>
  <si>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</si>
  <si>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</si>
  <si>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</si>
  <si>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</si>
  <si>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</si>
  <si>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</si>
  <si>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</si>
  <si>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</si>
  <si>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</si>
  <si>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</si>
  <si>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</si>
  <si>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</si>
  <si>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</si>
  <si>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</si>
  <si>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</si>
  <si>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</si>
  <si>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</si>
  <si>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</si>
  <si>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>( - перерасход/ + остаток)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</si>
  <si>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</si>
  <si>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</si>
  <si>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</si>
  <si>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</si>
  <si>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</si>
  <si>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</si>
  <si>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</si>
  <si>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</si>
  <si>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</si>
  <si>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</si>
  <si>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</si>
  <si>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</si>
  <si>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</si>
  <si>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</si>
  <si>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</si>
  <si>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</si>
  <si>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</si>
  <si>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</si>
  <si>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</si>
  <si>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</si>
  <si>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</si>
  <si>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</si>
  <si>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</si>
  <si>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</si>
  <si>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</si>
  <si>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</si>
  <si>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1 раз в месяц</t>
  </si>
  <si>
    <t>О.В.Толмачев</t>
  </si>
  <si>
    <t xml:space="preserve">Генеральный директор </t>
  </si>
  <si>
    <t>О.В.Котова</t>
  </si>
  <si>
    <t>ИТОГО</t>
  </si>
  <si>
    <t>за период с 01.01.2012 г. по 31.12.2012 г.</t>
  </si>
  <si>
    <t>Начальник пл.-произв.отдела</t>
  </si>
  <si>
    <r>
      <t>Горячее 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</si>
  <si>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 xml:space="preserve">       Итого начислено за 2012 год по содержанию и текущему ремонту общего имущества</t>
  </si>
  <si>
    <t xml:space="preserve">       Общая стоимость представленных услуг за 2012 год по управлению, содержанию и текущему </t>
  </si>
  <si>
    <t xml:space="preserve">       Финансовый результат по дому за 2012 год  составил  -</t>
  </si>
  <si>
    <t>дома за 2012 год -</t>
  </si>
  <si>
    <t>Справочно: Задолженность жителей за 2012 год по услуге "содержание и текущий ремонт</t>
  </si>
  <si>
    <t xml:space="preserve"> Задолженность жителей за 2008- 2012 гг по услуге "содержание и текущий ремонт</t>
  </si>
  <si>
    <t>общего имущества дома" составила на 14.02.2013г-</t>
  </si>
  <si>
    <t>ИТОГО по текущему ремонту общего имущества дома</t>
  </si>
  <si>
    <t xml:space="preserve">многоквартирным домом № 1 по улице Пионерская </t>
  </si>
  <si>
    <t>Январь</t>
  </si>
  <si>
    <t>Февраль</t>
  </si>
  <si>
    <t>Март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</si>
  <si>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</si>
  <si>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</si>
  <si>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</si>
  <si>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</si>
  <si>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</si>
  <si>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</si>
  <si>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</si>
  <si>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кв.3 наладка с/отопления</t>
  </si>
  <si>
    <t>кв.33 прочистка стояка канализации</t>
  </si>
  <si>
    <t>ремонт эл.проводки</t>
  </si>
  <si>
    <t>ремонт освещения площадок</t>
  </si>
  <si>
    <t>замена колодок в щите этажном</t>
  </si>
  <si>
    <t xml:space="preserve">ремонт щита этажного </t>
  </si>
  <si>
    <t>подвал ремонт лежака ХВ</t>
  </si>
  <si>
    <t>замена лежака ХВС</t>
  </si>
  <si>
    <t xml:space="preserve">подвал демонтаж трубопровода ХВ </t>
  </si>
  <si>
    <t>подвал ремонт стояка отопления</t>
  </si>
  <si>
    <t>кв.32 ремонт подводки отопления</t>
  </si>
  <si>
    <t>чердак наладка с/отопления</t>
  </si>
  <si>
    <t>ремонт освещения</t>
  </si>
  <si>
    <t>подвал прочистка канализации до колодца,ремонт стояка канализации</t>
  </si>
  <si>
    <t>кв.20 прочистка врезки ХВ</t>
  </si>
  <si>
    <t>ремонт освещения подвалов</t>
  </si>
  <si>
    <t>подвал подготовка к замене лежака ХВ</t>
  </si>
  <si>
    <t>кв.20 замена стояка ХВ</t>
  </si>
  <si>
    <t>кв.20 ремонт лежака,прочистка канализации</t>
  </si>
  <si>
    <t>кв.69 замена стояка ХВ</t>
  </si>
  <si>
    <t>кв.68 ремонт освещения</t>
  </si>
  <si>
    <t>подвал ремонт лежака отопления</t>
  </si>
  <si>
    <t>кв.1,5 замена стояка ХВ</t>
  </si>
  <si>
    <t>кв.38 ремонт с/отопления</t>
  </si>
  <si>
    <t>чердак ремонт лежака отопления</t>
  </si>
  <si>
    <t xml:space="preserve">чердак,подвал врезка вентелей на стояк отопления </t>
  </si>
  <si>
    <t>кв.69 замена стояка отопления</t>
  </si>
  <si>
    <t>кв.2 ремонт лежака отопления</t>
  </si>
  <si>
    <t>кв.39 наладка с/отопления</t>
  </si>
  <si>
    <t>Декабрь</t>
  </si>
  <si>
    <t>очистка крыши от снега и льда</t>
  </si>
  <si>
    <t>установка замка навесного</t>
  </si>
  <si>
    <t>под.№1 остекление</t>
  </si>
  <si>
    <t>очистка крыши от мусора и листьев</t>
  </si>
  <si>
    <t>проверка и прочистка дымоходов</t>
  </si>
  <si>
    <t>остекление</t>
  </si>
  <si>
    <t>Задолженность за 2012 год, руб</t>
  </si>
  <si>
    <t>Справочно: общая задолженность за период 2008-2012 год, руб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</si>
</sst>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3"/>
  <sheetViews>
    <sheetView tabSelected="1" topLeftCell="A85" workbookViewId="0">
      <selection activeCell="E101" sqref="E101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16384" width="9.140625" style="1"/>
  </cols>
  <sheetData>
    <row r="1" spans="1:10">
      <c r="A1" s="26" t="s">
        <v>0</v>
      </c>
      <c r="B1" s="26"/>
      <c r="C1" s="26"/>
      <c r="D1" s="26"/>
      <c r="E1" s="26"/>
      <c r="F1" s="26"/>
      <c r="G1" s="26"/>
    </row>
    <row r="2" spans="1:10">
      <c r="A2" s="26" t="s">
        <v>11</v>
      </c>
      <c r="B2" s="26"/>
      <c r="C2" s="26"/>
      <c r="D2" s="26"/>
      <c r="E2" s="26"/>
      <c r="F2" s="26"/>
      <c r="G2" s="26"/>
    </row>
    <row r="3" spans="1:10">
      <c r="A3" s="26" t="s">
        <v>94</v>
      </c>
      <c r="B3" s="26"/>
      <c r="C3" s="26"/>
      <c r="D3" s="26"/>
      <c r="E3" s="26"/>
      <c r="F3" s="26"/>
      <c r="G3" s="26"/>
    </row>
    <row r="4" spans="1:10">
      <c r="A4" s="26" t="s">
        <v>83</v>
      </c>
      <c r="B4" s="26"/>
      <c r="C4" s="26"/>
      <c r="D4" s="26"/>
      <c r="E4" s="26"/>
      <c r="F4" s="26"/>
      <c r="G4" s="26"/>
    </row>
    <row r="5" spans="1:10" ht="11.25" customHeight="1"/>
    <row r="6" spans="1:10">
      <c r="A6" s="1" t="s">
        <v>12</v>
      </c>
      <c r="C6" s="3">
        <v>5673.5</v>
      </c>
      <c r="D6" s="1" t="s">
        <v>2</v>
      </c>
    </row>
    <row r="7" spans="1:10">
      <c r="A7" s="1" t="s">
        <v>3</v>
      </c>
      <c r="B7" s="1">
        <v>5</v>
      </c>
    </row>
    <row r="8" spans="1:10">
      <c r="A8" s="1" t="s">
        <v>4</v>
      </c>
      <c r="B8" s="1">
        <v>6</v>
      </c>
    </row>
    <row r="9" spans="1:10">
      <c r="A9" s="1" t="s">
        <v>5</v>
      </c>
      <c r="B9" s="1">
        <v>99</v>
      </c>
    </row>
    <row r="11" spans="1:10">
      <c r="A11" s="1" t="s">
        <v>1</v>
      </c>
    </row>
    <row r="12" spans="1:10" ht="6" customHeight="1"/>
    <row r="13" spans="1:10" ht="79.5" customHeight="1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14" t="s">
        <v>141</v>
      </c>
      <c r="G13" s="14" t="s">
        <v>142</v>
      </c>
      <c r="H13" s="2"/>
      <c r="I13" s="2"/>
      <c r="J13" s="2"/>
    </row>
    <row r="14" spans="1:10">
      <c r="A14" s="4" t="s">
        <v>47</v>
      </c>
      <c r="B14" s="5">
        <f>C14/2.495</f>
        <v>169109.00601202404</v>
      </c>
      <c r="C14" s="6">
        <v>421926.97</v>
      </c>
      <c r="D14" s="6"/>
      <c r="E14" s="6">
        <v>411143.29</v>
      </c>
      <c r="F14" s="6">
        <f>C14-D14-E14</f>
        <v>10783.679999999993</v>
      </c>
      <c r="G14" s="6">
        <v>22008.62</v>
      </c>
    </row>
    <row r="15" spans="1:10">
      <c r="A15" s="4" t="s">
        <v>48</v>
      </c>
      <c r="B15" s="5">
        <f>C15/1282.165</f>
        <v>849.01238140176963</v>
      </c>
      <c r="C15" s="6">
        <v>1088573.96</v>
      </c>
      <c r="D15" s="6"/>
      <c r="E15" s="6">
        <v>1041885.04</v>
      </c>
      <c r="F15" s="6">
        <f t="shared" ref="F15:F18" si="0">C15-D15-E15</f>
        <v>46688.919999999925</v>
      </c>
      <c r="G15" s="6">
        <v>135837.19</v>
      </c>
    </row>
    <row r="16" spans="1:10" ht="16.5">
      <c r="A16" s="4" t="s">
        <v>49</v>
      </c>
      <c r="B16" s="5">
        <f>C16/13.16</f>
        <v>15848.267477203648</v>
      </c>
      <c r="C16" s="6">
        <v>208563.20000000001</v>
      </c>
      <c r="D16" s="6">
        <v>785.46</v>
      </c>
      <c r="E16" s="6">
        <v>205621.32</v>
      </c>
      <c r="F16" s="6">
        <f t="shared" si="0"/>
        <v>2156.4200000000128</v>
      </c>
      <c r="G16" s="6">
        <v>2131.81</v>
      </c>
    </row>
    <row r="17" spans="1:7" ht="16.5">
      <c r="A17" s="4" t="s">
        <v>85</v>
      </c>
      <c r="B17" s="5">
        <f>C17/86.598</f>
        <v>0</v>
      </c>
      <c r="C17" s="6"/>
      <c r="D17" s="6"/>
      <c r="E17" s="6"/>
      <c r="F17" s="6">
        <f t="shared" si="0"/>
        <v>0</v>
      </c>
      <c r="G17" s="6"/>
    </row>
    <row r="18" spans="1:7" ht="16.5">
      <c r="A18" s="4" t="s">
        <v>50</v>
      </c>
      <c r="B18" s="5">
        <v>15848</v>
      </c>
      <c r="C18" s="6">
        <v>316202.62</v>
      </c>
      <c r="D18" s="6">
        <v>1142.3399999999999</v>
      </c>
      <c r="E18" s="6">
        <v>311402.33</v>
      </c>
      <c r="F18" s="6">
        <f t="shared" si="0"/>
        <v>3657.9499999999534</v>
      </c>
      <c r="G18" s="6">
        <v>3622.88</v>
      </c>
    </row>
    <row r="19" spans="1:7">
      <c r="A19" s="4" t="s">
        <v>82</v>
      </c>
      <c r="B19" s="5"/>
      <c r="C19" s="6">
        <f>SUM(C14:C18)</f>
        <v>2035266.75</v>
      </c>
      <c r="D19" s="6"/>
      <c r="E19" s="6">
        <f>SUM(E14:E18)</f>
        <v>1970051.9800000002</v>
      </c>
      <c r="F19" s="6">
        <f>SUM(F14:F18)</f>
        <v>63286.969999999885</v>
      </c>
      <c r="G19" s="6">
        <f>SUM(G14:G18)</f>
        <v>163600.5</v>
      </c>
    </row>
    <row r="21" spans="1:7">
      <c r="A21" s="1" t="s">
        <v>13</v>
      </c>
    </row>
    <row r="23" spans="1:7" ht="64.5" customHeight="1">
      <c r="A23" s="9" t="s">
        <v>14</v>
      </c>
      <c r="B23" s="25" t="s">
        <v>15</v>
      </c>
      <c r="C23" s="21"/>
      <c r="D23" s="25" t="s">
        <v>16</v>
      </c>
      <c r="E23" s="21"/>
      <c r="F23" s="25" t="s">
        <v>17</v>
      </c>
      <c r="G23" s="21"/>
    </row>
    <row r="24" spans="1:7" ht="50.25" customHeight="1">
      <c r="A24" s="9">
        <v>1</v>
      </c>
      <c r="B24" s="17" t="s">
        <v>18</v>
      </c>
      <c r="C24" s="17"/>
      <c r="D24" s="15" t="s">
        <v>19</v>
      </c>
      <c r="E24" s="15"/>
      <c r="F24" s="16">
        <f>0.47*12*C6</f>
        <v>31998.539999999997</v>
      </c>
      <c r="G24" s="16"/>
    </row>
    <row r="25" spans="1:7" ht="31.5" customHeight="1">
      <c r="A25" s="9">
        <v>2</v>
      </c>
      <c r="B25" s="17" t="s">
        <v>20</v>
      </c>
      <c r="C25" s="17"/>
      <c r="D25" s="15" t="s">
        <v>19</v>
      </c>
      <c r="E25" s="15"/>
      <c r="F25" s="16">
        <f>1.51*12*C6</f>
        <v>102803.82</v>
      </c>
      <c r="G25" s="16"/>
    </row>
    <row r="26" spans="1:7" ht="32.25" customHeight="1">
      <c r="A26" s="9">
        <v>3</v>
      </c>
      <c r="B26" s="17" t="s">
        <v>21</v>
      </c>
      <c r="C26" s="17"/>
      <c r="D26" s="15" t="s">
        <v>25</v>
      </c>
      <c r="E26" s="15"/>
      <c r="F26" s="16">
        <f>0.1*12*C6</f>
        <v>6808.2000000000007</v>
      </c>
      <c r="G26" s="16"/>
    </row>
    <row r="27" spans="1:7">
      <c r="A27" s="9">
        <v>4</v>
      </c>
      <c r="B27" s="17" t="s">
        <v>22</v>
      </c>
      <c r="C27" s="17"/>
      <c r="D27" s="15" t="s">
        <v>23</v>
      </c>
      <c r="E27" s="15"/>
      <c r="F27" s="16">
        <f>0.14*12*C6</f>
        <v>9531.4800000000014</v>
      </c>
      <c r="G27" s="16"/>
    </row>
    <row r="28" spans="1:7" ht="30" customHeight="1">
      <c r="A28" s="9">
        <v>5</v>
      </c>
      <c r="B28" s="17" t="s">
        <v>24</v>
      </c>
      <c r="C28" s="17"/>
      <c r="D28" s="15" t="s">
        <v>25</v>
      </c>
      <c r="E28" s="15"/>
      <c r="F28" s="16">
        <f>0.69*12*C6</f>
        <v>46976.579999999994</v>
      </c>
      <c r="G28" s="16"/>
    </row>
    <row r="29" spans="1:7" ht="46.5" customHeight="1">
      <c r="A29" s="9">
        <v>6</v>
      </c>
      <c r="B29" s="17" t="s">
        <v>26</v>
      </c>
      <c r="C29" s="17"/>
      <c r="D29" s="15" t="s">
        <v>27</v>
      </c>
      <c r="E29" s="15"/>
      <c r="F29" s="16">
        <f>0.91*12*C6</f>
        <v>61954.62</v>
      </c>
      <c r="G29" s="16"/>
    </row>
    <row r="30" spans="1:7" ht="29.25" customHeight="1">
      <c r="A30" s="9">
        <v>7</v>
      </c>
      <c r="B30" s="17" t="s">
        <v>28</v>
      </c>
      <c r="C30" s="17"/>
      <c r="D30" s="15" t="s">
        <v>77</v>
      </c>
      <c r="E30" s="15"/>
      <c r="F30" s="16"/>
      <c r="G30" s="16"/>
    </row>
    <row r="31" spans="1:7" ht="29.25" customHeight="1">
      <c r="A31" s="9">
        <v>8</v>
      </c>
      <c r="B31" s="17" t="s">
        <v>29</v>
      </c>
      <c r="C31" s="17"/>
      <c r="D31" s="15" t="s">
        <v>19</v>
      </c>
      <c r="E31" s="15"/>
      <c r="F31" s="16">
        <f>1.45*12*C6</f>
        <v>98718.9</v>
      </c>
      <c r="G31" s="16"/>
    </row>
    <row r="32" spans="1:7" ht="30" customHeight="1">
      <c r="A32" s="9">
        <v>9</v>
      </c>
      <c r="B32" s="17" t="s">
        <v>30</v>
      </c>
      <c r="C32" s="17"/>
      <c r="D32" s="15" t="s">
        <v>78</v>
      </c>
      <c r="E32" s="15"/>
      <c r="F32" s="16">
        <f>0.23*12*C6</f>
        <v>15658.86</v>
      </c>
      <c r="G32" s="16"/>
    </row>
    <row r="33" spans="1:7" ht="31.5" customHeight="1">
      <c r="A33" s="9"/>
      <c r="B33" s="17" t="s">
        <v>31</v>
      </c>
      <c r="C33" s="17"/>
      <c r="D33" s="15"/>
      <c r="E33" s="15"/>
      <c r="F33" s="16">
        <f>SUM(F24:G32)</f>
        <v>374451</v>
      </c>
      <c r="G33" s="16"/>
    </row>
    <row r="35" spans="1:7">
      <c r="A35" s="1" t="s">
        <v>32</v>
      </c>
    </row>
    <row r="37" spans="1:7" ht="44.25" customHeight="1">
      <c r="A37" s="9" t="s">
        <v>14</v>
      </c>
      <c r="B37" s="15" t="s">
        <v>33</v>
      </c>
      <c r="C37" s="15"/>
      <c r="D37" s="25" t="s">
        <v>34</v>
      </c>
      <c r="E37" s="21"/>
      <c r="F37" s="25" t="s">
        <v>35</v>
      </c>
      <c r="G37" s="21"/>
    </row>
    <row r="38" spans="1:7" ht="30.75" customHeight="1">
      <c r="A38" s="9">
        <v>1</v>
      </c>
      <c r="B38" s="17" t="s">
        <v>105</v>
      </c>
      <c r="C38" s="17"/>
      <c r="D38" s="15" t="s">
        <v>95</v>
      </c>
      <c r="E38" s="15"/>
      <c r="F38" s="16">
        <v>473.84</v>
      </c>
      <c r="G38" s="16"/>
    </row>
    <row r="39" spans="1:7" ht="30.75" customHeight="1">
      <c r="A39" s="9">
        <v>2</v>
      </c>
      <c r="B39" s="17" t="s">
        <v>106</v>
      </c>
      <c r="C39" s="17"/>
      <c r="D39" s="15" t="s">
        <v>95</v>
      </c>
      <c r="E39" s="15"/>
      <c r="F39" s="16">
        <v>1986.68</v>
      </c>
      <c r="G39" s="16"/>
    </row>
    <row r="40" spans="1:7" ht="30.75" customHeight="1">
      <c r="A40" s="11">
        <v>3</v>
      </c>
      <c r="B40" s="17" t="s">
        <v>107</v>
      </c>
      <c r="C40" s="17"/>
      <c r="D40" s="15" t="s">
        <v>95</v>
      </c>
      <c r="E40" s="15"/>
      <c r="F40" s="16">
        <v>1720.09</v>
      </c>
      <c r="G40" s="16"/>
    </row>
    <row r="41" spans="1:7" ht="30.75" customHeight="1">
      <c r="A41" s="11">
        <v>4</v>
      </c>
      <c r="B41" s="17" t="s">
        <v>108</v>
      </c>
      <c r="C41" s="17"/>
      <c r="D41" s="15" t="s">
        <v>95</v>
      </c>
      <c r="E41" s="15"/>
      <c r="F41" s="16">
        <v>388.92</v>
      </c>
      <c r="G41" s="16"/>
    </row>
    <row r="42" spans="1:7" ht="30.75" customHeight="1">
      <c r="A42" s="11">
        <v>5</v>
      </c>
      <c r="B42" s="17" t="s">
        <v>108</v>
      </c>
      <c r="C42" s="17"/>
      <c r="D42" s="15" t="s">
        <v>95</v>
      </c>
      <c r="E42" s="15"/>
      <c r="F42" s="16">
        <v>410.34</v>
      </c>
      <c r="G42" s="16"/>
    </row>
    <row r="43" spans="1:7" ht="30.75" customHeight="1">
      <c r="A43" s="11">
        <v>6</v>
      </c>
      <c r="B43" s="17" t="s">
        <v>109</v>
      </c>
      <c r="C43" s="17"/>
      <c r="D43" s="15" t="s">
        <v>95</v>
      </c>
      <c r="E43" s="15"/>
      <c r="F43" s="16">
        <v>777.84</v>
      </c>
      <c r="G43" s="16"/>
    </row>
    <row r="44" spans="1:7" ht="30.75" customHeight="1">
      <c r="A44" s="11">
        <v>7</v>
      </c>
      <c r="B44" s="17" t="s">
        <v>110</v>
      </c>
      <c r="C44" s="17"/>
      <c r="D44" s="15" t="s">
        <v>95</v>
      </c>
      <c r="E44" s="15"/>
      <c r="F44" s="16">
        <v>388.92</v>
      </c>
      <c r="G44" s="16"/>
    </row>
    <row r="45" spans="1:7" ht="30.75" customHeight="1">
      <c r="A45" s="11">
        <v>8</v>
      </c>
      <c r="B45" s="17" t="s">
        <v>135</v>
      </c>
      <c r="C45" s="17"/>
      <c r="D45" s="15" t="s">
        <v>95</v>
      </c>
      <c r="E45" s="15"/>
      <c r="F45" s="16">
        <v>2332</v>
      </c>
      <c r="G45" s="16"/>
    </row>
    <row r="46" spans="1:7" ht="30.75" customHeight="1">
      <c r="A46" s="11">
        <v>9</v>
      </c>
      <c r="B46" s="17" t="s">
        <v>111</v>
      </c>
      <c r="C46" s="17"/>
      <c r="D46" s="15" t="s">
        <v>96</v>
      </c>
      <c r="E46" s="15"/>
      <c r="F46" s="16">
        <v>3632.18</v>
      </c>
      <c r="G46" s="16"/>
    </row>
    <row r="47" spans="1:7" ht="30.75" customHeight="1">
      <c r="A47" s="11">
        <v>10</v>
      </c>
      <c r="B47" s="17" t="s">
        <v>136</v>
      </c>
      <c r="C47" s="17"/>
      <c r="D47" s="15" t="s">
        <v>96</v>
      </c>
      <c r="E47" s="15"/>
      <c r="F47" s="16">
        <v>1506</v>
      </c>
      <c r="G47" s="16"/>
    </row>
    <row r="48" spans="1:7" ht="30.75" customHeight="1">
      <c r="A48" s="11">
        <v>11</v>
      </c>
      <c r="B48" s="17" t="s">
        <v>135</v>
      </c>
      <c r="C48" s="17"/>
      <c r="D48" s="15" t="s">
        <v>96</v>
      </c>
      <c r="E48" s="15"/>
      <c r="F48" s="16">
        <v>2146</v>
      </c>
      <c r="G48" s="16"/>
    </row>
    <row r="49" spans="1:7" ht="30.75" customHeight="1">
      <c r="A49" s="11">
        <v>12</v>
      </c>
      <c r="B49" s="17" t="s">
        <v>112</v>
      </c>
      <c r="C49" s="17"/>
      <c r="D49" s="15" t="s">
        <v>97</v>
      </c>
      <c r="E49" s="15"/>
      <c r="F49" s="16">
        <v>66761</v>
      </c>
      <c r="G49" s="16"/>
    </row>
    <row r="50" spans="1:7" ht="30.75" customHeight="1">
      <c r="A50" s="11">
        <v>13</v>
      </c>
      <c r="B50" s="17" t="s">
        <v>113</v>
      </c>
      <c r="C50" s="17"/>
      <c r="D50" s="15" t="s">
        <v>97</v>
      </c>
      <c r="E50" s="15"/>
      <c r="F50" s="16">
        <v>3722.41</v>
      </c>
      <c r="G50" s="16"/>
    </row>
    <row r="51" spans="1:7" ht="30.75" customHeight="1">
      <c r="A51" s="11">
        <v>14</v>
      </c>
      <c r="B51" s="17" t="s">
        <v>114</v>
      </c>
      <c r="C51" s="17"/>
      <c r="D51" s="15" t="s">
        <v>97</v>
      </c>
      <c r="E51" s="15"/>
      <c r="F51" s="16">
        <v>3326.47</v>
      </c>
      <c r="G51" s="16"/>
    </row>
    <row r="52" spans="1:7" ht="30.75" customHeight="1">
      <c r="A52" s="11">
        <v>15</v>
      </c>
      <c r="B52" s="17" t="s">
        <v>115</v>
      </c>
      <c r="C52" s="17"/>
      <c r="D52" s="15" t="s">
        <v>97</v>
      </c>
      <c r="E52" s="15"/>
      <c r="F52" s="16">
        <v>1601.9</v>
      </c>
      <c r="G52" s="16"/>
    </row>
    <row r="53" spans="1:7" ht="30.75" customHeight="1">
      <c r="A53" s="11">
        <v>16</v>
      </c>
      <c r="B53" s="17" t="s">
        <v>116</v>
      </c>
      <c r="C53" s="17"/>
      <c r="D53" s="15" t="s">
        <v>97</v>
      </c>
      <c r="E53" s="15"/>
      <c r="F53" s="16">
        <v>1254.3800000000001</v>
      </c>
      <c r="G53" s="16"/>
    </row>
    <row r="54" spans="1:7" ht="30.75" customHeight="1">
      <c r="A54" s="11">
        <v>17</v>
      </c>
      <c r="B54" s="17" t="s">
        <v>117</v>
      </c>
      <c r="C54" s="17"/>
      <c r="D54" s="15" t="s">
        <v>97</v>
      </c>
      <c r="E54" s="15"/>
      <c r="F54" s="16">
        <v>777.84</v>
      </c>
      <c r="G54" s="16"/>
    </row>
    <row r="55" spans="1:7" ht="30.75" customHeight="1">
      <c r="A55" s="11">
        <v>18</v>
      </c>
      <c r="B55" s="17" t="s">
        <v>135</v>
      </c>
      <c r="C55" s="17"/>
      <c r="D55" s="15" t="s">
        <v>97</v>
      </c>
      <c r="E55" s="15"/>
      <c r="F55" s="16">
        <v>5365</v>
      </c>
      <c r="G55" s="16"/>
    </row>
    <row r="56" spans="1:7" ht="30.75" customHeight="1">
      <c r="A56" s="11">
        <v>19</v>
      </c>
      <c r="B56" s="17" t="s">
        <v>108</v>
      </c>
      <c r="C56" s="17"/>
      <c r="D56" s="15" t="s">
        <v>98</v>
      </c>
      <c r="E56" s="15"/>
      <c r="F56" s="16">
        <v>868.61</v>
      </c>
      <c r="G56" s="16"/>
    </row>
    <row r="57" spans="1:7" ht="30.75" customHeight="1">
      <c r="A57" s="11">
        <v>20</v>
      </c>
      <c r="B57" s="17" t="s">
        <v>111</v>
      </c>
      <c r="C57" s="17"/>
      <c r="D57" s="15" t="s">
        <v>99</v>
      </c>
      <c r="E57" s="15"/>
      <c r="F57" s="16">
        <v>2041.06</v>
      </c>
      <c r="G57" s="16"/>
    </row>
    <row r="58" spans="1:7" ht="30.75" customHeight="1">
      <c r="A58" s="11">
        <v>21</v>
      </c>
      <c r="B58" s="17" t="s">
        <v>118</v>
      </c>
      <c r="C58" s="17"/>
      <c r="D58" s="15" t="s">
        <v>99</v>
      </c>
      <c r="E58" s="15"/>
      <c r="F58" s="16">
        <v>1256.94</v>
      </c>
      <c r="G58" s="16"/>
    </row>
    <row r="59" spans="1:7" ht="30.75" customHeight="1">
      <c r="A59" s="11">
        <v>22</v>
      </c>
      <c r="B59" s="17" t="s">
        <v>119</v>
      </c>
      <c r="C59" s="17"/>
      <c r="D59" s="15" t="s">
        <v>99</v>
      </c>
      <c r="E59" s="15"/>
      <c r="F59" s="16">
        <v>697.69</v>
      </c>
      <c r="G59" s="16"/>
    </row>
    <row r="60" spans="1:7" ht="30.75" customHeight="1">
      <c r="A60" s="13">
        <v>23</v>
      </c>
      <c r="B60" s="17" t="s">
        <v>120</v>
      </c>
      <c r="C60" s="17"/>
      <c r="D60" s="15" t="s">
        <v>99</v>
      </c>
      <c r="E60" s="15"/>
      <c r="F60" s="16">
        <v>2112.7399999999998</v>
      </c>
      <c r="G60" s="16"/>
    </row>
    <row r="61" spans="1:7" ht="30.75" customHeight="1">
      <c r="A61" s="13">
        <v>24</v>
      </c>
      <c r="B61" s="17" t="s">
        <v>112</v>
      </c>
      <c r="C61" s="17"/>
      <c r="D61" s="15" t="s">
        <v>100</v>
      </c>
      <c r="E61" s="15"/>
      <c r="F61" s="16">
        <v>55095</v>
      </c>
      <c r="G61" s="16"/>
    </row>
    <row r="62" spans="1:7" ht="30.75" customHeight="1">
      <c r="A62" s="13">
        <v>25</v>
      </c>
      <c r="B62" s="17" t="s">
        <v>121</v>
      </c>
      <c r="C62" s="17"/>
      <c r="D62" s="15" t="s">
        <v>100</v>
      </c>
      <c r="E62" s="15"/>
      <c r="F62" s="16">
        <v>1998.47</v>
      </c>
      <c r="G62" s="16"/>
    </row>
    <row r="63" spans="1:7" ht="30.75" customHeight="1">
      <c r="A63" s="13">
        <v>26</v>
      </c>
      <c r="B63" s="17" t="s">
        <v>122</v>
      </c>
      <c r="C63" s="17"/>
      <c r="D63" s="15" t="s">
        <v>100</v>
      </c>
      <c r="E63" s="15"/>
      <c r="F63" s="16">
        <v>3996.93</v>
      </c>
      <c r="G63" s="16"/>
    </row>
    <row r="64" spans="1:7" ht="30.75" customHeight="1">
      <c r="A64" s="13">
        <v>27</v>
      </c>
      <c r="B64" s="17" t="s">
        <v>123</v>
      </c>
      <c r="C64" s="17"/>
      <c r="D64" s="15" t="s">
        <v>100</v>
      </c>
      <c r="E64" s="15"/>
      <c r="F64" s="16">
        <v>735.06</v>
      </c>
      <c r="G64" s="16"/>
    </row>
    <row r="65" spans="1:7" ht="30.75" customHeight="1">
      <c r="A65" s="13">
        <v>28</v>
      </c>
      <c r="B65" s="17" t="s">
        <v>124</v>
      </c>
      <c r="C65" s="17"/>
      <c r="D65" s="15" t="s">
        <v>100</v>
      </c>
      <c r="E65" s="15"/>
      <c r="F65" s="16">
        <v>1470.11</v>
      </c>
      <c r="G65" s="16"/>
    </row>
    <row r="66" spans="1:7" ht="30.75" customHeight="1">
      <c r="A66" s="13">
        <v>29</v>
      </c>
      <c r="B66" s="17" t="s">
        <v>124</v>
      </c>
      <c r="C66" s="17"/>
      <c r="D66" s="15" t="s">
        <v>100</v>
      </c>
      <c r="E66" s="15"/>
      <c r="F66" s="16">
        <v>5091.1400000000003</v>
      </c>
      <c r="G66" s="16"/>
    </row>
    <row r="67" spans="1:7" ht="30.75" customHeight="1">
      <c r="A67" s="13">
        <v>30</v>
      </c>
      <c r="B67" s="17" t="s">
        <v>125</v>
      </c>
      <c r="C67" s="17"/>
      <c r="D67" s="15" t="s">
        <v>101</v>
      </c>
      <c r="E67" s="15"/>
      <c r="F67" s="16">
        <v>2094.81</v>
      </c>
      <c r="G67" s="16"/>
    </row>
    <row r="68" spans="1:7" ht="30.75" customHeight="1">
      <c r="A68" s="13">
        <v>31</v>
      </c>
      <c r="B68" s="17" t="s">
        <v>126</v>
      </c>
      <c r="C68" s="17"/>
      <c r="D68" s="15" t="s">
        <v>102</v>
      </c>
      <c r="E68" s="15"/>
      <c r="F68" s="16">
        <v>3415.93</v>
      </c>
      <c r="G68" s="16"/>
    </row>
    <row r="69" spans="1:7" ht="30.75" customHeight="1">
      <c r="A69" s="13">
        <v>32</v>
      </c>
      <c r="B69" s="17" t="s">
        <v>127</v>
      </c>
      <c r="C69" s="17"/>
      <c r="D69" s="15" t="s">
        <v>102</v>
      </c>
      <c r="E69" s="15"/>
      <c r="F69" s="16">
        <v>3577.06</v>
      </c>
      <c r="G69" s="16"/>
    </row>
    <row r="70" spans="1:7" ht="30.75" customHeight="1">
      <c r="A70" s="13">
        <v>33</v>
      </c>
      <c r="B70" s="17" t="s">
        <v>128</v>
      </c>
      <c r="C70" s="17"/>
      <c r="D70" s="15" t="s">
        <v>102</v>
      </c>
      <c r="E70" s="15"/>
      <c r="F70" s="16">
        <v>539.82000000000005</v>
      </c>
      <c r="G70" s="16"/>
    </row>
    <row r="71" spans="1:7" ht="30.75" customHeight="1">
      <c r="A71" s="13">
        <v>34</v>
      </c>
      <c r="B71" s="17" t="s">
        <v>129</v>
      </c>
      <c r="C71" s="17"/>
      <c r="D71" s="15" t="s">
        <v>103</v>
      </c>
      <c r="E71" s="15"/>
      <c r="F71" s="16">
        <v>3085.46</v>
      </c>
      <c r="G71" s="16"/>
    </row>
    <row r="72" spans="1:7" ht="30.75" customHeight="1">
      <c r="A72" s="13">
        <v>35</v>
      </c>
      <c r="B72" s="17" t="s">
        <v>130</v>
      </c>
      <c r="C72" s="17"/>
      <c r="D72" s="15" t="s">
        <v>103</v>
      </c>
      <c r="E72" s="15"/>
      <c r="F72" s="16">
        <v>3395.1</v>
      </c>
      <c r="G72" s="16"/>
    </row>
    <row r="73" spans="1:7" ht="30.75" customHeight="1">
      <c r="A73" s="13">
        <v>36</v>
      </c>
      <c r="B73" s="17" t="s">
        <v>131</v>
      </c>
      <c r="C73" s="17"/>
      <c r="D73" s="15" t="s">
        <v>103</v>
      </c>
      <c r="E73" s="15"/>
      <c r="F73" s="16">
        <v>2560.44</v>
      </c>
      <c r="G73" s="16"/>
    </row>
    <row r="74" spans="1:7" ht="30.75" customHeight="1">
      <c r="A74" s="13">
        <v>37</v>
      </c>
      <c r="B74" s="17" t="s">
        <v>132</v>
      </c>
      <c r="C74" s="17"/>
      <c r="D74" s="15" t="s">
        <v>104</v>
      </c>
      <c r="E74" s="15"/>
      <c r="F74" s="16">
        <v>5434.41</v>
      </c>
      <c r="G74" s="16"/>
    </row>
    <row r="75" spans="1:7" ht="30.75" customHeight="1">
      <c r="A75" s="13">
        <v>38</v>
      </c>
      <c r="B75" s="17" t="s">
        <v>133</v>
      </c>
      <c r="C75" s="17"/>
      <c r="D75" s="15" t="s">
        <v>104</v>
      </c>
      <c r="E75" s="15"/>
      <c r="F75" s="16">
        <v>462.89</v>
      </c>
      <c r="G75" s="16"/>
    </row>
    <row r="76" spans="1:7" ht="30.75" customHeight="1">
      <c r="A76" s="13">
        <v>39</v>
      </c>
      <c r="B76" s="17" t="s">
        <v>133</v>
      </c>
      <c r="C76" s="17"/>
      <c r="D76" s="15" t="s">
        <v>104</v>
      </c>
      <c r="E76" s="15"/>
      <c r="F76" s="16">
        <v>384.78</v>
      </c>
      <c r="G76" s="16"/>
    </row>
    <row r="77" spans="1:7" ht="30.75" customHeight="1">
      <c r="A77" s="13">
        <v>40</v>
      </c>
      <c r="B77" s="17" t="s">
        <v>137</v>
      </c>
      <c r="C77" s="17"/>
      <c r="D77" s="15" t="s">
        <v>104</v>
      </c>
      <c r="E77" s="15"/>
      <c r="F77" s="16">
        <v>2016</v>
      </c>
      <c r="G77" s="16"/>
    </row>
    <row r="78" spans="1:7" ht="30.75" customHeight="1">
      <c r="A78" s="13">
        <v>41</v>
      </c>
      <c r="B78" s="17" t="s">
        <v>138</v>
      </c>
      <c r="C78" s="17"/>
      <c r="D78" s="15" t="s">
        <v>134</v>
      </c>
      <c r="E78" s="15"/>
      <c r="F78" s="16">
        <v>8412</v>
      </c>
      <c r="G78" s="16"/>
    </row>
    <row r="79" spans="1:7" ht="30.75" customHeight="1">
      <c r="A79" s="13">
        <v>42</v>
      </c>
      <c r="B79" s="17" t="s">
        <v>139</v>
      </c>
      <c r="C79" s="17"/>
      <c r="D79" s="15" t="s">
        <v>134</v>
      </c>
      <c r="E79" s="15"/>
      <c r="F79" s="16">
        <v>690</v>
      </c>
      <c r="G79" s="16"/>
    </row>
    <row r="80" spans="1:7" ht="30.75" customHeight="1">
      <c r="A80" s="13">
        <v>43</v>
      </c>
      <c r="B80" s="17" t="s">
        <v>140</v>
      </c>
      <c r="C80" s="17"/>
      <c r="D80" s="15" t="s">
        <v>134</v>
      </c>
      <c r="E80" s="15"/>
      <c r="F80" s="16">
        <v>235</v>
      </c>
      <c r="G80" s="16"/>
    </row>
    <row r="81" spans="1:7" ht="31.5" customHeight="1">
      <c r="A81" s="9"/>
      <c r="B81" s="23" t="s">
        <v>93</v>
      </c>
      <c r="C81" s="24"/>
      <c r="D81" s="25"/>
      <c r="E81" s="21"/>
      <c r="F81" s="20">
        <f>SUM(F38:G80)</f>
        <v>210239.26</v>
      </c>
      <c r="G81" s="21"/>
    </row>
    <row r="83" spans="1:7">
      <c r="A83" s="1" t="s">
        <v>36</v>
      </c>
      <c r="D83" s="7">
        <f>1.36*12*C6</f>
        <v>92591.52</v>
      </c>
      <c r="E83" s="1" t="s">
        <v>37</v>
      </c>
    </row>
    <row r="84" spans="1:7">
      <c r="A84" s="1" t="s">
        <v>38</v>
      </c>
      <c r="D84" s="7">
        <f>D97*5.3%</f>
        <v>39003.881370000003</v>
      </c>
      <c r="E84" s="1" t="s">
        <v>37</v>
      </c>
    </row>
    <row r="86" spans="1:7">
      <c r="A86" s="1" t="s">
        <v>54</v>
      </c>
    </row>
    <row r="87" spans="1:7">
      <c r="A87" s="1" t="s">
        <v>86</v>
      </c>
    </row>
    <row r="88" spans="1:7">
      <c r="B88" s="1" t="s">
        <v>53</v>
      </c>
      <c r="F88" s="7">
        <v>764602.92</v>
      </c>
      <c r="G88" s="1" t="s">
        <v>37</v>
      </c>
    </row>
    <row r="90" spans="1:7">
      <c r="A90" s="1" t="s">
        <v>87</v>
      </c>
    </row>
    <row r="91" spans="1:7">
      <c r="B91" s="1" t="s">
        <v>52</v>
      </c>
      <c r="F91" s="7">
        <f>F33+F81+D83</f>
        <v>677281.78</v>
      </c>
      <c r="G91" s="1" t="s">
        <v>37</v>
      </c>
    </row>
    <row r="93" spans="1:7">
      <c r="A93" s="1" t="s">
        <v>88</v>
      </c>
      <c r="F93" s="7">
        <f>F88-F91</f>
        <v>87321.140000000014</v>
      </c>
      <c r="G93" s="1" t="s">
        <v>37</v>
      </c>
    </row>
    <row r="94" spans="1:7">
      <c r="B94" s="1" t="s">
        <v>51</v>
      </c>
      <c r="F94" s="7"/>
    </row>
    <row r="96" spans="1:7">
      <c r="A96" s="1" t="s">
        <v>39</v>
      </c>
    </row>
    <row r="97" spans="1:7">
      <c r="B97" s="1" t="s">
        <v>89</v>
      </c>
      <c r="D97" s="12">
        <v>735922.29</v>
      </c>
      <c r="E97" s="1" t="s">
        <v>37</v>
      </c>
    </row>
    <row r="98" spans="1:7">
      <c r="D98" s="7"/>
    </row>
    <row r="99" spans="1:7">
      <c r="A99" s="1" t="s">
        <v>90</v>
      </c>
      <c r="D99" s="7"/>
    </row>
    <row r="100" spans="1:7">
      <c r="A100" s="1" t="s">
        <v>92</v>
      </c>
      <c r="D100" s="7"/>
      <c r="E100" s="7">
        <v>28680.63</v>
      </c>
      <c r="F100" s="1" t="s">
        <v>37</v>
      </c>
    </row>
    <row r="101" spans="1:7">
      <c r="A101" s="1" t="s">
        <v>91</v>
      </c>
      <c r="D101" s="7"/>
    </row>
    <row r="102" spans="1:7">
      <c r="A102" s="1" t="s">
        <v>92</v>
      </c>
      <c r="D102" s="7"/>
      <c r="E102" s="7">
        <v>79081.45</v>
      </c>
      <c r="F102" s="1" t="s">
        <v>37</v>
      </c>
    </row>
    <row r="103" spans="1:7" ht="66" customHeight="1"/>
    <row r="104" spans="1:7">
      <c r="A104" s="1" t="s">
        <v>40</v>
      </c>
    </row>
    <row r="106" spans="1:7" ht="76.5">
      <c r="A106" s="8" t="s">
        <v>41</v>
      </c>
      <c r="B106" s="22" t="s">
        <v>42</v>
      </c>
      <c r="C106" s="22"/>
      <c r="D106" s="8" t="s">
        <v>43</v>
      </c>
      <c r="E106" s="22" t="s">
        <v>44</v>
      </c>
      <c r="F106" s="22"/>
      <c r="G106" s="8" t="s">
        <v>45</v>
      </c>
    </row>
    <row r="107" spans="1:7" ht="30" customHeight="1">
      <c r="A107" s="19" t="s">
        <v>46</v>
      </c>
      <c r="B107" s="18" t="s">
        <v>67</v>
      </c>
      <c r="C107" s="18"/>
      <c r="D107" s="10">
        <v>12</v>
      </c>
      <c r="E107" s="18" t="s">
        <v>69</v>
      </c>
      <c r="F107" s="18"/>
      <c r="G107" s="10">
        <v>11</v>
      </c>
    </row>
    <row r="108" spans="1:7" ht="32.25" customHeight="1">
      <c r="A108" s="19"/>
      <c r="B108" s="18" t="s">
        <v>55</v>
      </c>
      <c r="C108" s="18"/>
      <c r="D108" s="10">
        <v>7</v>
      </c>
      <c r="E108" s="18" t="s">
        <v>69</v>
      </c>
      <c r="F108" s="18"/>
      <c r="G108" s="10">
        <v>7</v>
      </c>
    </row>
    <row r="109" spans="1:7" ht="28.5" customHeight="1">
      <c r="A109" s="19"/>
      <c r="B109" s="18" t="s">
        <v>56</v>
      </c>
      <c r="C109" s="18"/>
      <c r="D109" s="10"/>
      <c r="E109" s="18" t="s">
        <v>69</v>
      </c>
      <c r="F109" s="18"/>
      <c r="G109" s="10"/>
    </row>
    <row r="110" spans="1:7" ht="33.75" customHeight="1">
      <c r="A110" s="10" t="s">
        <v>57</v>
      </c>
      <c r="B110" s="18" t="s">
        <v>58</v>
      </c>
      <c r="C110" s="18"/>
      <c r="D110" s="10"/>
      <c r="E110" s="18" t="s">
        <v>70</v>
      </c>
      <c r="F110" s="18"/>
      <c r="G110" s="10"/>
    </row>
    <row r="111" spans="1:7" ht="43.5" customHeight="1">
      <c r="A111" s="19" t="s">
        <v>59</v>
      </c>
      <c r="B111" s="18" t="s">
        <v>68</v>
      </c>
      <c r="C111" s="18"/>
      <c r="D111" s="10">
        <v>20</v>
      </c>
      <c r="E111" s="18" t="s">
        <v>71</v>
      </c>
      <c r="F111" s="18"/>
      <c r="G111" s="10">
        <v>20</v>
      </c>
    </row>
    <row r="112" spans="1:7" ht="69" customHeight="1">
      <c r="A112" s="19"/>
      <c r="B112" s="18" t="s">
        <v>60</v>
      </c>
      <c r="C112" s="18"/>
      <c r="D112" s="10">
        <v>1</v>
      </c>
      <c r="E112" s="18" t="s">
        <v>72</v>
      </c>
      <c r="F112" s="18"/>
      <c r="G112" s="10">
        <v>1</v>
      </c>
    </row>
    <row r="113" spans="1:7" ht="37.5" customHeight="1">
      <c r="A113" s="19"/>
      <c r="B113" s="18" t="s">
        <v>64</v>
      </c>
      <c r="C113" s="18"/>
      <c r="D113" s="10">
        <v>7</v>
      </c>
      <c r="E113" s="18" t="s">
        <v>73</v>
      </c>
      <c r="F113" s="18"/>
      <c r="G113" s="10">
        <v>7</v>
      </c>
    </row>
    <row r="114" spans="1:7" ht="60" customHeight="1">
      <c r="A114" s="19"/>
      <c r="B114" s="18" t="s">
        <v>65</v>
      </c>
      <c r="C114" s="18"/>
      <c r="D114" s="10"/>
      <c r="E114" s="18" t="s">
        <v>74</v>
      </c>
      <c r="F114" s="18"/>
      <c r="G114" s="10"/>
    </row>
    <row r="115" spans="1:7" ht="33" customHeight="1">
      <c r="A115" s="19"/>
      <c r="B115" s="18" t="s">
        <v>66</v>
      </c>
      <c r="C115" s="18"/>
      <c r="D115" s="10">
        <v>1</v>
      </c>
      <c r="E115" s="18" t="s">
        <v>75</v>
      </c>
      <c r="F115" s="18"/>
      <c r="G115" s="10">
        <v>1</v>
      </c>
    </row>
    <row r="116" spans="1:7" ht="42.75" customHeight="1">
      <c r="A116" s="19"/>
      <c r="B116" s="18" t="s">
        <v>61</v>
      </c>
      <c r="C116" s="18"/>
      <c r="D116" s="10"/>
      <c r="E116" s="18" t="s">
        <v>76</v>
      </c>
      <c r="F116" s="18"/>
      <c r="G116" s="10"/>
    </row>
    <row r="117" spans="1:7" ht="36" customHeight="1">
      <c r="A117" s="19"/>
      <c r="B117" s="18" t="s">
        <v>62</v>
      </c>
      <c r="C117" s="18"/>
      <c r="D117" s="10">
        <v>2</v>
      </c>
      <c r="E117" s="18" t="s">
        <v>71</v>
      </c>
      <c r="F117" s="18"/>
      <c r="G117" s="10">
        <v>2</v>
      </c>
    </row>
    <row r="118" spans="1:7">
      <c r="A118" s="19"/>
      <c r="B118" s="18" t="s">
        <v>63</v>
      </c>
      <c r="C118" s="18"/>
      <c r="D118" s="10">
        <v>3</v>
      </c>
      <c r="E118" s="18"/>
      <c r="F118" s="18"/>
      <c r="G118" s="10">
        <v>3</v>
      </c>
    </row>
    <row r="121" spans="1:7">
      <c r="A121" s="1" t="s">
        <v>80</v>
      </c>
      <c r="F121" s="1" t="s">
        <v>79</v>
      </c>
    </row>
    <row r="123" spans="1:7">
      <c r="A123" s="1" t="s">
        <v>84</v>
      </c>
      <c r="F123" s="1" t="s">
        <v>81</v>
      </c>
    </row>
  </sheetData>
  <sortState ref="B38:G80">
    <sortCondition ref="D38:D80" customList="Январь,Февраль,Март,Апрель,Май,Июнь,Июль,Август,Сентябрь,Октябрь,Ноябрь,Декабрь"/>
  </sortState>
  <mergeCells count="200">
    <mergeCell ref="F55:G55"/>
    <mergeCell ref="F56:G56"/>
    <mergeCell ref="F57:G57"/>
    <mergeCell ref="B26:C26"/>
    <mergeCell ref="D26:E26"/>
    <mergeCell ref="F26:G26"/>
    <mergeCell ref="D47:E47"/>
    <mergeCell ref="D48:E48"/>
    <mergeCell ref="D49:E49"/>
    <mergeCell ref="F47:G47"/>
    <mergeCell ref="F48:G48"/>
    <mergeCell ref="F49:G49"/>
    <mergeCell ref="D31:E31"/>
    <mergeCell ref="F31:G31"/>
    <mergeCell ref="B44:C44"/>
    <mergeCell ref="B45:C45"/>
    <mergeCell ref="B46:C46"/>
    <mergeCell ref="B37:C37"/>
    <mergeCell ref="D37:E37"/>
    <mergeCell ref="F37:G37"/>
    <mergeCell ref="B38:C38"/>
    <mergeCell ref="B39:C39"/>
    <mergeCell ref="D58:E58"/>
    <mergeCell ref="D59:E59"/>
    <mergeCell ref="D50:E50"/>
    <mergeCell ref="D51:E51"/>
    <mergeCell ref="D52:E52"/>
    <mergeCell ref="D53:E53"/>
    <mergeCell ref="D54:E54"/>
    <mergeCell ref="D55:E55"/>
    <mergeCell ref="D56:E56"/>
    <mergeCell ref="D57:E57"/>
    <mergeCell ref="F58:G58"/>
    <mergeCell ref="F59:G59"/>
    <mergeCell ref="F50:G50"/>
    <mergeCell ref="F51:G51"/>
    <mergeCell ref="F52:G52"/>
    <mergeCell ref="B24:C24"/>
    <mergeCell ref="D24:E24"/>
    <mergeCell ref="F24:G24"/>
    <mergeCell ref="B25:C25"/>
    <mergeCell ref="D25:E25"/>
    <mergeCell ref="F25:G25"/>
    <mergeCell ref="B29:C29"/>
    <mergeCell ref="D29:E29"/>
    <mergeCell ref="F29:G29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A1:G1"/>
    <mergeCell ref="A2:G2"/>
    <mergeCell ref="A3:G3"/>
    <mergeCell ref="A4:G4"/>
    <mergeCell ref="B23:C23"/>
    <mergeCell ref="D23:E23"/>
    <mergeCell ref="F23:G23"/>
    <mergeCell ref="B28:C28"/>
    <mergeCell ref="D28:E28"/>
    <mergeCell ref="F28:G28"/>
    <mergeCell ref="B27:C27"/>
    <mergeCell ref="D27:E27"/>
    <mergeCell ref="F27:G27"/>
    <mergeCell ref="B40:C40"/>
    <mergeCell ref="D38:E38"/>
    <mergeCell ref="F38:G38"/>
    <mergeCell ref="D39:E39"/>
    <mergeCell ref="F39:G39"/>
    <mergeCell ref="D40:E40"/>
    <mergeCell ref="F40:G40"/>
    <mergeCell ref="D44:E44"/>
    <mergeCell ref="D45:E45"/>
    <mergeCell ref="D46:E46"/>
    <mergeCell ref="F44:G44"/>
    <mergeCell ref="F45:G45"/>
    <mergeCell ref="F46:G46"/>
    <mergeCell ref="B41:C41"/>
    <mergeCell ref="D41:E41"/>
    <mergeCell ref="F41:G41"/>
    <mergeCell ref="B53:C53"/>
    <mergeCell ref="B54:C54"/>
    <mergeCell ref="B42:C42"/>
    <mergeCell ref="D42:E42"/>
    <mergeCell ref="F42:G42"/>
    <mergeCell ref="B43:C43"/>
    <mergeCell ref="D43:E43"/>
    <mergeCell ref="F43:G43"/>
    <mergeCell ref="F53:G53"/>
    <mergeCell ref="F54:G54"/>
    <mergeCell ref="B55:C55"/>
    <mergeCell ref="B56:C56"/>
    <mergeCell ref="B57:C57"/>
    <mergeCell ref="B47:C47"/>
    <mergeCell ref="B48:C48"/>
    <mergeCell ref="B49:C49"/>
    <mergeCell ref="B50:C50"/>
    <mergeCell ref="B51:C51"/>
    <mergeCell ref="B52:C52"/>
    <mergeCell ref="B58:C58"/>
    <mergeCell ref="B59:C59"/>
    <mergeCell ref="F81:G81"/>
    <mergeCell ref="B106:C106"/>
    <mergeCell ref="E106:F106"/>
    <mergeCell ref="A107:A109"/>
    <mergeCell ref="B107:C107"/>
    <mergeCell ref="E107:F107"/>
    <mergeCell ref="B108:C108"/>
    <mergeCell ref="E108:F108"/>
    <mergeCell ref="B109:C109"/>
    <mergeCell ref="E109:F109"/>
    <mergeCell ref="B81:C81"/>
    <mergeCell ref="D81:E81"/>
    <mergeCell ref="B60:C60"/>
    <mergeCell ref="D60:E60"/>
    <mergeCell ref="F60:G60"/>
    <mergeCell ref="B61:C61"/>
    <mergeCell ref="D61:E61"/>
    <mergeCell ref="F61:G61"/>
    <mergeCell ref="B62:C62"/>
    <mergeCell ref="D62:E62"/>
    <mergeCell ref="F62:G62"/>
    <mergeCell ref="B63:C63"/>
    <mergeCell ref="B110:C110"/>
    <mergeCell ref="E110:F110"/>
    <mergeCell ref="A111:A118"/>
    <mergeCell ref="B111:C111"/>
    <mergeCell ref="E111:F111"/>
    <mergeCell ref="B112:C112"/>
    <mergeCell ref="E112:F112"/>
    <mergeCell ref="B113:C113"/>
    <mergeCell ref="E113:F113"/>
    <mergeCell ref="B117:C117"/>
    <mergeCell ref="E117:F117"/>
    <mergeCell ref="B118:C118"/>
    <mergeCell ref="E118:F118"/>
    <mergeCell ref="B114:C114"/>
    <mergeCell ref="E114:F114"/>
    <mergeCell ref="B115:C115"/>
    <mergeCell ref="E115:F115"/>
    <mergeCell ref="B116:C116"/>
    <mergeCell ref="E116:F116"/>
    <mergeCell ref="D63:E63"/>
    <mergeCell ref="F63:G63"/>
    <mergeCell ref="B64:C64"/>
    <mergeCell ref="D64:E64"/>
    <mergeCell ref="F64:G64"/>
    <mergeCell ref="B65:C65"/>
    <mergeCell ref="D65:E65"/>
    <mergeCell ref="F65:G65"/>
    <mergeCell ref="B71:C71"/>
    <mergeCell ref="D71:E71"/>
    <mergeCell ref="F71:G71"/>
    <mergeCell ref="B66:C66"/>
    <mergeCell ref="D66:E66"/>
    <mergeCell ref="F66:G66"/>
    <mergeCell ref="B67:C67"/>
    <mergeCell ref="D67:E67"/>
    <mergeCell ref="F67:G67"/>
    <mergeCell ref="B68:C68"/>
    <mergeCell ref="D68:E68"/>
    <mergeCell ref="F68:G68"/>
    <mergeCell ref="B69:C69"/>
    <mergeCell ref="D69:E69"/>
    <mergeCell ref="F69:G69"/>
    <mergeCell ref="B70:C70"/>
    <mergeCell ref="B79:C79"/>
    <mergeCell ref="D79:E79"/>
    <mergeCell ref="F79:G79"/>
    <mergeCell ref="B80:C80"/>
    <mergeCell ref="D80:E80"/>
    <mergeCell ref="F80:G80"/>
    <mergeCell ref="B75:C75"/>
    <mergeCell ref="D75:E75"/>
    <mergeCell ref="F75:G75"/>
    <mergeCell ref="B76:C76"/>
    <mergeCell ref="D76:E76"/>
    <mergeCell ref="F76:G76"/>
    <mergeCell ref="B77:C77"/>
    <mergeCell ref="D77:E77"/>
    <mergeCell ref="F77:G77"/>
    <mergeCell ref="B78:C78"/>
    <mergeCell ref="D78:E78"/>
    <mergeCell ref="F78:G78"/>
    <mergeCell ref="D70:E70"/>
    <mergeCell ref="F70:G70"/>
    <mergeCell ref="B72:C72"/>
    <mergeCell ref="D72:E72"/>
    <mergeCell ref="F72:G72"/>
    <mergeCell ref="B73:C73"/>
    <mergeCell ref="D73:E73"/>
    <mergeCell ref="F73:G73"/>
    <mergeCell ref="B74:C74"/>
    <mergeCell ref="D74:E74"/>
    <mergeCell ref="F74:G74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2013-03-18T14:06:25Z</dcterms:modified>
</cp:coreProperties>
</file>