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17" i="11"/>
  <c r="B17"/>
  <c r="B16"/>
  <c r="B15"/>
  <c r="B14"/>
  <c r="F28"/>
  <c r="F26"/>
  <c r="F25"/>
  <c r="F24"/>
  <c r="F32"/>
  <c r="F31" l="1"/>
  <c r="F29"/>
  <c r="F92"/>
  <c r="D94"/>
  <c r="G19"/>
  <c r="E19"/>
  <c r="C19"/>
  <c r="D95"/>
  <c r="F27"/>
  <c r="F18"/>
  <c r="F17"/>
  <c r="F16"/>
  <c r="F15"/>
  <c r="F14"/>
  <c r="F19" l="1"/>
  <c r="F33"/>
  <c r="F102" s="1"/>
  <c r="F104" s="1"/>
</calcChain>
</file>

<file path=xl/sharedStrings.xml><?xml version="1.0" encoding="utf-8"?>
<sst xmlns="http://schemas.openxmlformats.org/spreadsheetml/2006/main" count="220" uniqueCount="158">
  <si>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</si>
  <si>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</si>
  <si>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</si>
  <si>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</si>
  <si>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</si>
  <si>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</si>
  <si>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</si>
  <si>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</si>
  <si>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</si>
  <si>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</si>
  <si>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</si>
  <si>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</si>
  <si>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</si>
  <si>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</si>
  <si>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</si>
  <si>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</si>
  <si>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</si>
  <si>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</si>
  <si>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</si>
  <si>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</si>
  <si>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</si>
  <si>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</si>
  <si>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</si>
  <si>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</si>
  <si>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</si>
  <si>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</si>
  <si>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</si>
  <si>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</si>
  <si>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</si>
  <si>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</si>
  <si>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</si>
  <si>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</si>
  <si>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</si>
  <si>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</si>
  <si>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</si>
  <si>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</si>
  <si>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</si>
  <si>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</si>
  <si>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</si>
  <si>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</si>
  <si>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</si>
  <si>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</si>
  <si>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</si>
  <si>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</si>
  <si>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</si>
  <si>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</si>
  <si>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</si>
  <si>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</si>
  <si>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</si>
  <si>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</si>
  <si>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</si>
  <si>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</si>
  <si>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</si>
  <si>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</si>
  <si>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</si>
  <si>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</si>
  <si>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</si>
  <si>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</si>
  <si>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</si>
  <si>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</si>
  <si>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</si>
  <si>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</si>
  <si>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</si>
  <si>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</si>
  <si>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</si>
  <si>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</si>
  <si>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</si>
  <si>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</si>
  <si>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</si>
  <si>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</si>
  <si>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</si>
  <si>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</si>
  <si>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</si>
  <si>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</si>
  <si>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</si>
  <si>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</si>
  <si>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</si>
  <si>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</si>
  <si>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</si>
  <si>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</si>
  <si>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</si>
  <si>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</si>
  <si>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</si>
  <si>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</si>
  <si>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</si>
  <si>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</si>
  <si>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</si>
  <si>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</si>
  <si>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</si>
  <si>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</si>
  <si>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</si>
  <si>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</si>
  <si>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</si>
  <si>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</si>
  <si>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11 по улице Новая</t>
  </si>
  <si>
    <t>Январь</t>
  </si>
  <si>
    <t>Февраль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</si>
  <si>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</si>
  <si>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</si>
  <si>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</si>
  <si>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</si>
  <si>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</si>
  <si>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</si>
  <si>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</si>
  <si>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</si>
  <si>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замена стояка ХВС и ГВС</t>
  </si>
  <si>
    <t>наладка циркуляции ГВС</t>
  </si>
  <si>
    <t>кв.50 наладка циркуляции ГВС</t>
  </si>
  <si>
    <t>переключение лежаков отопления с 2-х сторон</t>
  </si>
  <si>
    <t>под.№1 подвал промывка стояков ГВС</t>
  </si>
  <si>
    <t>кв.104 замена тройника на стояке канализации</t>
  </si>
  <si>
    <t>кв.54 замена подводки с/отопления</t>
  </si>
  <si>
    <t xml:space="preserve">кв.57,58 наладка системы ГВС </t>
  </si>
  <si>
    <t>под.№2 подвал прочистка лежака канализации</t>
  </si>
  <si>
    <t>кв.104 ремонт вентиля стояка ХВ</t>
  </si>
  <si>
    <t>кв.109 прочистка канализации</t>
  </si>
  <si>
    <t>кв.114 замена кранов на стояках ХВ и ГВС</t>
  </si>
  <si>
    <t>кв.58 наладка системы ГВС</t>
  </si>
  <si>
    <t>кв.72 наладка циркуляции ГВС</t>
  </si>
  <si>
    <t>закрытие задвижки с/отопления</t>
  </si>
  <si>
    <t>под.№2 чердак ремонт ливневой канализации</t>
  </si>
  <si>
    <t>подвал замена вентиля на стояках ХВ</t>
  </si>
  <si>
    <t>кв.93 замена стояка ХВ</t>
  </si>
  <si>
    <t>установка светильника</t>
  </si>
  <si>
    <t>ремонт освещения</t>
  </si>
  <si>
    <t>подвал ремонт лежака ГВС</t>
  </si>
  <si>
    <t>чердак ремонт ливневки</t>
  </si>
  <si>
    <t>кв.109 ремонт эл.проводки</t>
  </si>
  <si>
    <t>под.№8 ремонт с/отопления в подъезде</t>
  </si>
  <si>
    <t>под.№8 прочистка стояка канализации</t>
  </si>
  <si>
    <t>кв.108 замена стояка ХВ</t>
  </si>
  <si>
    <t>кв.15,58 наладка ГВС</t>
  </si>
  <si>
    <t>кв.78 замена стояка и врезки ХВ</t>
  </si>
  <si>
    <t>под.№7 ремонт отопительного прибора в подъезде</t>
  </si>
  <si>
    <t>ремонт освещения площадок</t>
  </si>
  <si>
    <t>под.№8 установка отопительного прибора</t>
  </si>
  <si>
    <t>подвал ремонт задвижки,замена задвижки отопления</t>
  </si>
  <si>
    <t>наладка с/отопления</t>
  </si>
  <si>
    <t>кв.112 замена врезки ХВ</t>
  </si>
  <si>
    <t>кв.57 замена стояка канализации</t>
  </si>
  <si>
    <t>кв.28,59,90,16 наладка с/отопления</t>
  </si>
  <si>
    <t>ремонт уличного освещения,ремонт освещения</t>
  </si>
  <si>
    <t>кв.1,112 замена крана на стояке ГВС</t>
  </si>
  <si>
    <t>кв.8 ремонт ХВ</t>
  </si>
  <si>
    <t>ремонт щита этажного</t>
  </si>
  <si>
    <t>Март</t>
  </si>
  <si>
    <t>Июль</t>
  </si>
  <si>
    <t>очистка крыши от снега и льда</t>
  </si>
  <si>
    <t>установка запорного устр-ва</t>
  </si>
  <si>
    <t>ремонт мягкой кровли</t>
  </si>
  <si>
    <t>под.№2 косметический ремонт подъезда</t>
  </si>
  <si>
    <t>окраска распределительных шкафов</t>
  </si>
  <si>
    <t>проверка и прочистка дымоходов</t>
  </si>
  <si>
    <t>ремонт входных ступеней</t>
  </si>
  <si>
    <t>ремонт стены в подвале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</si>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</sst>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topLeftCell="A2" workbookViewId="0">
      <selection activeCell="B19" sqref="B1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6" t="s">
        <v>0</v>
      </c>
      <c r="B1" s="26"/>
      <c r="C1" s="26"/>
      <c r="D1" s="26"/>
      <c r="E1" s="26"/>
      <c r="F1" s="26"/>
      <c r="G1" s="26"/>
    </row>
    <row r="2" spans="1:10">
      <c r="A2" s="26" t="s">
        <v>11</v>
      </c>
      <c r="B2" s="26"/>
      <c r="C2" s="26"/>
      <c r="D2" s="26"/>
      <c r="E2" s="26"/>
      <c r="F2" s="26"/>
      <c r="G2" s="26"/>
    </row>
    <row r="3" spans="1:10">
      <c r="A3" s="26" t="s">
        <v>94</v>
      </c>
      <c r="B3" s="26"/>
      <c r="C3" s="26"/>
      <c r="D3" s="26"/>
      <c r="E3" s="26"/>
      <c r="F3" s="26"/>
      <c r="G3" s="26"/>
    </row>
    <row r="4" spans="1:10">
      <c r="A4" s="26" t="s">
        <v>83</v>
      </c>
      <c r="B4" s="26"/>
      <c r="C4" s="26"/>
      <c r="D4" s="26"/>
      <c r="E4" s="26"/>
      <c r="F4" s="26"/>
      <c r="G4" s="26"/>
    </row>
    <row r="5" spans="1:10" ht="11.25" customHeight="1"/>
    <row r="6" spans="1:10">
      <c r="A6" s="1" t="s">
        <v>12</v>
      </c>
      <c r="C6" s="3">
        <v>5559.8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7</v>
      </c>
    </row>
    <row r="9" spans="1:10">
      <c r="A9" s="1" t="s">
        <v>5</v>
      </c>
      <c r="B9" s="1">
        <v>120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156</v>
      </c>
      <c r="G13" s="14" t="s">
        <v>157</v>
      </c>
      <c r="H13" s="2"/>
      <c r="I13" s="2"/>
      <c r="J13" s="2"/>
    </row>
    <row r="14" spans="1:10">
      <c r="A14" s="4" t="s">
        <v>47</v>
      </c>
      <c r="B14" s="5">
        <f>C14/2.495</f>
        <v>186784.81362725451</v>
      </c>
      <c r="C14" s="6">
        <v>466028.11</v>
      </c>
      <c r="D14" s="6"/>
      <c r="E14" s="6">
        <v>460110.17</v>
      </c>
      <c r="F14" s="6">
        <f>C14-D14-E14</f>
        <v>5917.9400000000023</v>
      </c>
      <c r="G14" s="6">
        <v>9023.52</v>
      </c>
    </row>
    <row r="15" spans="1:10">
      <c r="A15" s="4" t="s">
        <v>48</v>
      </c>
      <c r="B15" s="5">
        <f>C15/1282.165</f>
        <v>653.37235847180364</v>
      </c>
      <c r="C15" s="6">
        <v>837731.17</v>
      </c>
      <c r="D15" s="6"/>
      <c r="E15" s="6">
        <v>827553.47</v>
      </c>
      <c r="F15" s="6">
        <f t="shared" ref="F15:F18" si="0">C15-D15-E15</f>
        <v>10177.70000000007</v>
      </c>
      <c r="G15" s="6">
        <v>47921.04</v>
      </c>
    </row>
    <row r="16" spans="1:10" ht="16.5">
      <c r="A16" s="4" t="s">
        <v>49</v>
      </c>
      <c r="B16" s="5">
        <f>C16/13.16</f>
        <v>7787.3130699088142</v>
      </c>
      <c r="C16" s="6">
        <v>102481.04</v>
      </c>
      <c r="D16" s="6"/>
      <c r="E16" s="6">
        <v>104137.2</v>
      </c>
      <c r="F16" s="6">
        <f t="shared" si="0"/>
        <v>-1656.1600000000035</v>
      </c>
      <c r="G16" s="6">
        <v>-1656.16</v>
      </c>
    </row>
    <row r="17" spans="1:7" ht="16.5">
      <c r="A17" s="4" t="s">
        <v>85</v>
      </c>
      <c r="B17" s="5">
        <f>C17/86.598</f>
        <v>9742.1176008683815</v>
      </c>
      <c r="C17" s="6">
        <v>843647.9</v>
      </c>
      <c r="D17" s="6">
        <v>29758.42</v>
      </c>
      <c r="E17" s="6">
        <v>800396.81</v>
      </c>
      <c r="F17" s="6">
        <f t="shared" si="0"/>
        <v>13492.669999999925</v>
      </c>
      <c r="G17" s="6">
        <f>4467.85+24501.89+21868.73</f>
        <v>50838.47</v>
      </c>
    </row>
    <row r="18" spans="1:7" ht="16.5">
      <c r="A18" s="4" t="s">
        <v>50</v>
      </c>
      <c r="B18" s="5">
        <v>17529</v>
      </c>
      <c r="C18" s="6">
        <v>347176.81</v>
      </c>
      <c r="D18" s="6"/>
      <c r="E18" s="6">
        <v>349898.06</v>
      </c>
      <c r="F18" s="6">
        <f t="shared" si="0"/>
        <v>-2721.25</v>
      </c>
      <c r="G18" s="6">
        <v>-2721.25</v>
      </c>
    </row>
    <row r="19" spans="1:7">
      <c r="A19" s="4" t="s">
        <v>82</v>
      </c>
      <c r="B19" s="5"/>
      <c r="C19" s="6">
        <f>SUM(C14:C18)</f>
        <v>2597065.0300000003</v>
      </c>
      <c r="D19" s="6"/>
      <c r="E19" s="6">
        <f>SUM(E14:E18)</f>
        <v>2542095.71</v>
      </c>
      <c r="F19" s="6">
        <f>SUM(F14:F18)</f>
        <v>25210.899999999994</v>
      </c>
      <c r="G19" s="6">
        <f>SUM(G14:G18)</f>
        <v>103405.62</v>
      </c>
    </row>
    <row r="21" spans="1:7">
      <c r="A21" s="1" t="s">
        <v>13</v>
      </c>
    </row>
    <row r="23" spans="1:7" ht="64.5" customHeight="1">
      <c r="A23" s="9" t="s">
        <v>14</v>
      </c>
      <c r="B23" s="25" t="s">
        <v>15</v>
      </c>
      <c r="C23" s="21"/>
      <c r="D23" s="25" t="s">
        <v>16</v>
      </c>
      <c r="E23" s="21"/>
      <c r="F23" s="25" t="s">
        <v>17</v>
      </c>
      <c r="G23" s="21"/>
    </row>
    <row r="24" spans="1:7" ht="50.25" customHeight="1">
      <c r="A24" s="9">
        <v>1</v>
      </c>
      <c r="B24" s="15" t="s">
        <v>18</v>
      </c>
      <c r="C24" s="15"/>
      <c r="D24" s="16" t="s">
        <v>19</v>
      </c>
      <c r="E24" s="16"/>
      <c r="F24" s="17">
        <f>0.47*12*C6</f>
        <v>31357.272000000001</v>
      </c>
      <c r="G24" s="17"/>
    </row>
    <row r="25" spans="1:7" ht="31.5" customHeight="1">
      <c r="A25" s="9">
        <v>2</v>
      </c>
      <c r="B25" s="15" t="s">
        <v>20</v>
      </c>
      <c r="C25" s="15"/>
      <c r="D25" s="16" t="s">
        <v>19</v>
      </c>
      <c r="E25" s="16"/>
      <c r="F25" s="17">
        <f>1.51*12*C6</f>
        <v>100743.57600000002</v>
      </c>
      <c r="G25" s="17"/>
    </row>
    <row r="26" spans="1:7" ht="32.25" customHeight="1">
      <c r="A26" s="9">
        <v>3</v>
      </c>
      <c r="B26" s="15" t="s">
        <v>21</v>
      </c>
      <c r="C26" s="15"/>
      <c r="D26" s="16" t="s">
        <v>25</v>
      </c>
      <c r="E26" s="16"/>
      <c r="F26" s="17">
        <f>0.1*12*C6</f>
        <v>6671.7600000000011</v>
      </c>
      <c r="G26" s="17"/>
    </row>
    <row r="27" spans="1:7">
      <c r="A27" s="9">
        <v>4</v>
      </c>
      <c r="B27" s="15" t="s">
        <v>22</v>
      </c>
      <c r="C27" s="15"/>
      <c r="D27" s="16" t="s">
        <v>23</v>
      </c>
      <c r="E27" s="16"/>
      <c r="F27" s="17">
        <f>0.14*12*C6</f>
        <v>9340.4640000000018</v>
      </c>
      <c r="G27" s="17"/>
    </row>
    <row r="28" spans="1:7" ht="30" customHeight="1">
      <c r="A28" s="9">
        <v>5</v>
      </c>
      <c r="B28" s="15" t="s">
        <v>24</v>
      </c>
      <c r="C28" s="15"/>
      <c r="D28" s="16" t="s">
        <v>25</v>
      </c>
      <c r="E28" s="16"/>
      <c r="F28" s="17">
        <f>0.74*12*C6</f>
        <v>49371.023999999998</v>
      </c>
      <c r="G28" s="17"/>
    </row>
    <row r="29" spans="1:7" ht="46.5" customHeight="1">
      <c r="A29" s="9">
        <v>6</v>
      </c>
      <c r="B29" s="15" t="s">
        <v>26</v>
      </c>
      <c r="C29" s="15"/>
      <c r="D29" s="16" t="s">
        <v>27</v>
      </c>
      <c r="E29" s="16"/>
      <c r="F29" s="17">
        <f>0.91*12*C6</f>
        <v>60713.016000000003</v>
      </c>
      <c r="G29" s="17"/>
    </row>
    <row r="30" spans="1:7" ht="29.25" customHeight="1">
      <c r="A30" s="9">
        <v>7</v>
      </c>
      <c r="B30" s="15" t="s">
        <v>28</v>
      </c>
      <c r="C30" s="15"/>
      <c r="D30" s="16" t="s">
        <v>77</v>
      </c>
      <c r="E30" s="16"/>
      <c r="F30" s="17"/>
      <c r="G30" s="17"/>
    </row>
    <row r="31" spans="1:7" ht="29.25" customHeight="1">
      <c r="A31" s="9">
        <v>8</v>
      </c>
      <c r="B31" s="15" t="s">
        <v>29</v>
      </c>
      <c r="C31" s="15"/>
      <c r="D31" s="16" t="s">
        <v>19</v>
      </c>
      <c r="E31" s="16"/>
      <c r="F31" s="17">
        <f>1.45*12*C6</f>
        <v>96740.51999999999</v>
      </c>
      <c r="G31" s="17"/>
    </row>
    <row r="32" spans="1:7" ht="30" customHeight="1">
      <c r="A32" s="9">
        <v>9</v>
      </c>
      <c r="B32" s="15" t="s">
        <v>30</v>
      </c>
      <c r="C32" s="15"/>
      <c r="D32" s="16" t="s">
        <v>78</v>
      </c>
      <c r="E32" s="16"/>
      <c r="F32" s="17">
        <f>0.23*12*C6</f>
        <v>15345.048000000003</v>
      </c>
      <c r="G32" s="17"/>
    </row>
    <row r="33" spans="1:7" ht="31.5" customHeight="1">
      <c r="A33" s="9"/>
      <c r="B33" s="15" t="s">
        <v>31</v>
      </c>
      <c r="C33" s="15"/>
      <c r="D33" s="16"/>
      <c r="E33" s="16"/>
      <c r="F33" s="17">
        <f>SUM(F24:G32)</f>
        <v>370282.68000000005</v>
      </c>
      <c r="G33" s="17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25" t="s">
        <v>34</v>
      </c>
      <c r="E37" s="21"/>
      <c r="F37" s="25" t="s">
        <v>35</v>
      </c>
      <c r="G37" s="21"/>
    </row>
    <row r="38" spans="1:7" ht="30.75" customHeight="1">
      <c r="A38" s="9">
        <v>1</v>
      </c>
      <c r="B38" s="15" t="s">
        <v>105</v>
      </c>
      <c r="C38" s="15"/>
      <c r="D38" s="16" t="s">
        <v>95</v>
      </c>
      <c r="E38" s="16"/>
      <c r="F38" s="17">
        <v>12233</v>
      </c>
      <c r="G38" s="17"/>
    </row>
    <row r="39" spans="1:7" ht="30.75" customHeight="1">
      <c r="A39" s="9">
        <v>2</v>
      </c>
      <c r="B39" s="15" t="s">
        <v>106</v>
      </c>
      <c r="C39" s="15"/>
      <c r="D39" s="16" t="s">
        <v>95</v>
      </c>
      <c r="E39" s="16"/>
      <c r="F39" s="17">
        <v>1454.98</v>
      </c>
      <c r="G39" s="17"/>
    </row>
    <row r="40" spans="1:7" ht="30.75" customHeight="1">
      <c r="A40" s="11">
        <v>3</v>
      </c>
      <c r="B40" s="15" t="s">
        <v>107</v>
      </c>
      <c r="C40" s="15"/>
      <c r="D40" s="16" t="s">
        <v>95</v>
      </c>
      <c r="E40" s="16"/>
      <c r="F40" s="17">
        <v>473.84</v>
      </c>
      <c r="G40" s="17"/>
    </row>
    <row r="41" spans="1:7" ht="30.75" customHeight="1">
      <c r="A41" s="11">
        <v>4</v>
      </c>
      <c r="B41" s="15" t="s">
        <v>147</v>
      </c>
      <c r="C41" s="15"/>
      <c r="D41" s="16" t="s">
        <v>95</v>
      </c>
      <c r="E41" s="16"/>
      <c r="F41" s="17">
        <v>1673</v>
      </c>
      <c r="G41" s="17"/>
    </row>
    <row r="42" spans="1:7" ht="30.75" customHeight="1">
      <c r="A42" s="11">
        <v>5</v>
      </c>
      <c r="B42" s="15" t="s">
        <v>108</v>
      </c>
      <c r="C42" s="15"/>
      <c r="D42" s="16" t="s">
        <v>96</v>
      </c>
      <c r="E42" s="16"/>
      <c r="F42" s="17">
        <v>1436.3</v>
      </c>
      <c r="G42" s="17"/>
    </row>
    <row r="43" spans="1:7" ht="30.75" customHeight="1">
      <c r="A43" s="11">
        <v>6</v>
      </c>
      <c r="B43" s="15" t="s">
        <v>109</v>
      </c>
      <c r="C43" s="15"/>
      <c r="D43" s="16" t="s">
        <v>96</v>
      </c>
      <c r="E43" s="16"/>
      <c r="F43" s="17">
        <v>1975.41</v>
      </c>
      <c r="G43" s="17"/>
    </row>
    <row r="44" spans="1:7" ht="30.75" customHeight="1">
      <c r="A44" s="11">
        <v>7</v>
      </c>
      <c r="B44" s="15" t="s">
        <v>110</v>
      </c>
      <c r="C44" s="15"/>
      <c r="D44" s="16" t="s">
        <v>96</v>
      </c>
      <c r="E44" s="16"/>
      <c r="F44" s="17">
        <v>3050.2</v>
      </c>
      <c r="G44" s="17"/>
    </row>
    <row r="45" spans="1:7" ht="30.75" customHeight="1">
      <c r="A45" s="11">
        <v>8</v>
      </c>
      <c r="B45" s="15" t="s">
        <v>111</v>
      </c>
      <c r="C45" s="15"/>
      <c r="D45" s="16" t="s">
        <v>96</v>
      </c>
      <c r="E45" s="16"/>
      <c r="F45" s="17">
        <v>1367.03</v>
      </c>
      <c r="G45" s="17"/>
    </row>
    <row r="46" spans="1:7" ht="30.75" customHeight="1">
      <c r="A46" s="11">
        <v>9</v>
      </c>
      <c r="B46" s="15" t="s">
        <v>112</v>
      </c>
      <c r="C46" s="15"/>
      <c r="D46" s="16" t="s">
        <v>96</v>
      </c>
      <c r="E46" s="16"/>
      <c r="F46" s="17">
        <v>2034.79</v>
      </c>
      <c r="G46" s="17"/>
    </row>
    <row r="47" spans="1:7" ht="30.75" customHeight="1">
      <c r="A47" s="11">
        <v>10</v>
      </c>
      <c r="B47" s="15" t="s">
        <v>147</v>
      </c>
      <c r="C47" s="15"/>
      <c r="D47" s="16" t="s">
        <v>96</v>
      </c>
      <c r="E47" s="16"/>
      <c r="F47" s="17">
        <v>5201</v>
      </c>
      <c r="G47" s="17"/>
    </row>
    <row r="48" spans="1:7" ht="30.75" customHeight="1">
      <c r="A48" s="11">
        <v>11</v>
      </c>
      <c r="B48" s="15" t="s">
        <v>147</v>
      </c>
      <c r="C48" s="15"/>
      <c r="D48" s="16" t="s">
        <v>145</v>
      </c>
      <c r="E48" s="16"/>
      <c r="F48" s="17">
        <v>3468</v>
      </c>
      <c r="G48" s="17"/>
    </row>
    <row r="49" spans="1:7" ht="30.75" customHeight="1">
      <c r="A49" s="11">
        <v>12</v>
      </c>
      <c r="B49" s="15" t="s">
        <v>113</v>
      </c>
      <c r="C49" s="15"/>
      <c r="D49" s="16" t="s">
        <v>97</v>
      </c>
      <c r="E49" s="16"/>
      <c r="F49" s="17">
        <v>3514.25</v>
      </c>
      <c r="G49" s="17"/>
    </row>
    <row r="50" spans="1:7" ht="30.75" customHeight="1">
      <c r="A50" s="11">
        <v>13</v>
      </c>
      <c r="B50" s="15" t="s">
        <v>114</v>
      </c>
      <c r="C50" s="15"/>
      <c r="D50" s="16" t="s">
        <v>97</v>
      </c>
      <c r="E50" s="16"/>
      <c r="F50" s="17">
        <v>1483.5</v>
      </c>
      <c r="G50" s="17"/>
    </row>
    <row r="51" spans="1:7" ht="30.75" customHeight="1">
      <c r="A51" s="11">
        <v>14</v>
      </c>
      <c r="B51" s="15" t="s">
        <v>115</v>
      </c>
      <c r="C51" s="15"/>
      <c r="D51" s="16" t="s">
        <v>97</v>
      </c>
      <c r="E51" s="16"/>
      <c r="F51" s="17">
        <v>545.65</v>
      </c>
      <c r="G51" s="17"/>
    </row>
    <row r="52" spans="1:7" ht="30.75" customHeight="1">
      <c r="A52" s="11">
        <v>15</v>
      </c>
      <c r="B52" s="15" t="s">
        <v>116</v>
      </c>
      <c r="C52" s="15"/>
      <c r="D52" s="16" t="s">
        <v>97</v>
      </c>
      <c r="E52" s="16"/>
      <c r="F52" s="17">
        <v>3878.55</v>
      </c>
      <c r="G52" s="17"/>
    </row>
    <row r="53" spans="1:7" ht="30.75" customHeight="1">
      <c r="A53" s="11">
        <v>16</v>
      </c>
      <c r="B53" s="15" t="s">
        <v>117</v>
      </c>
      <c r="C53" s="15"/>
      <c r="D53" s="16" t="s">
        <v>97</v>
      </c>
      <c r="E53" s="16"/>
      <c r="F53" s="17">
        <v>1151.3800000000001</v>
      </c>
      <c r="G53" s="17"/>
    </row>
    <row r="54" spans="1:7" ht="30.75" customHeight="1">
      <c r="A54" s="11">
        <v>17</v>
      </c>
      <c r="B54" s="15" t="s">
        <v>118</v>
      </c>
      <c r="C54" s="15"/>
      <c r="D54" s="16" t="s">
        <v>97</v>
      </c>
      <c r="E54" s="16"/>
      <c r="F54" s="17">
        <v>287.85000000000002</v>
      </c>
      <c r="G54" s="17"/>
    </row>
    <row r="55" spans="1:7" ht="30.75" customHeight="1">
      <c r="A55" s="11">
        <v>18</v>
      </c>
      <c r="B55" s="15" t="s">
        <v>119</v>
      </c>
      <c r="C55" s="15"/>
      <c r="D55" s="16" t="s">
        <v>98</v>
      </c>
      <c r="E55" s="16"/>
      <c r="F55" s="17">
        <v>120</v>
      </c>
      <c r="G55" s="17"/>
    </row>
    <row r="56" spans="1:7" ht="30.75" customHeight="1">
      <c r="A56" s="11">
        <v>19</v>
      </c>
      <c r="B56" s="15" t="s">
        <v>120</v>
      </c>
      <c r="C56" s="15"/>
      <c r="D56" s="16" t="s">
        <v>98</v>
      </c>
      <c r="E56" s="16"/>
      <c r="F56" s="17">
        <v>1919.08</v>
      </c>
      <c r="G56" s="17"/>
    </row>
    <row r="57" spans="1:7" ht="30.75" customHeight="1">
      <c r="A57" s="11">
        <v>20</v>
      </c>
      <c r="B57" s="15" t="s">
        <v>121</v>
      </c>
      <c r="C57" s="15"/>
      <c r="D57" s="16" t="s">
        <v>98</v>
      </c>
      <c r="E57" s="16"/>
      <c r="F57" s="17">
        <v>5140.55</v>
      </c>
      <c r="G57" s="17"/>
    </row>
    <row r="58" spans="1:7" ht="30.75" customHeight="1">
      <c r="A58" s="11">
        <v>21</v>
      </c>
      <c r="B58" s="15" t="s">
        <v>122</v>
      </c>
      <c r="C58" s="15"/>
      <c r="D58" s="16" t="s">
        <v>98</v>
      </c>
      <c r="E58" s="16"/>
      <c r="F58" s="17">
        <v>3899.99</v>
      </c>
      <c r="G58" s="17"/>
    </row>
    <row r="59" spans="1:7" ht="30.75" customHeight="1">
      <c r="A59" s="11">
        <v>22</v>
      </c>
      <c r="B59" s="15" t="s">
        <v>123</v>
      </c>
      <c r="C59" s="15"/>
      <c r="D59" s="16" t="s">
        <v>98</v>
      </c>
      <c r="E59" s="16"/>
      <c r="F59" s="17">
        <v>769.06</v>
      </c>
      <c r="G59" s="17"/>
    </row>
    <row r="60" spans="1:7" ht="30.75" customHeight="1">
      <c r="A60" s="13">
        <v>23</v>
      </c>
      <c r="B60" s="15" t="s">
        <v>124</v>
      </c>
      <c r="C60" s="15"/>
      <c r="D60" s="16" t="s">
        <v>98</v>
      </c>
      <c r="E60" s="16"/>
      <c r="F60" s="17">
        <v>1283.3800000000001</v>
      </c>
      <c r="G60" s="17"/>
    </row>
    <row r="61" spans="1:7" ht="30.75" customHeight="1">
      <c r="A61" s="13">
        <v>24</v>
      </c>
      <c r="B61" s="15" t="s">
        <v>148</v>
      </c>
      <c r="C61" s="15"/>
      <c r="D61" s="16" t="s">
        <v>98</v>
      </c>
      <c r="E61" s="16"/>
      <c r="F61" s="17">
        <v>1087</v>
      </c>
      <c r="G61" s="17"/>
    </row>
    <row r="62" spans="1:7" ht="30.75" customHeight="1">
      <c r="A62" s="13">
        <v>25</v>
      </c>
      <c r="B62" s="15" t="s">
        <v>149</v>
      </c>
      <c r="C62" s="15"/>
      <c r="D62" s="16" t="s">
        <v>98</v>
      </c>
      <c r="E62" s="16"/>
      <c r="F62" s="17">
        <v>189625</v>
      </c>
      <c r="G62" s="17"/>
    </row>
    <row r="63" spans="1:7" ht="30.75" customHeight="1">
      <c r="A63" s="13">
        <v>26</v>
      </c>
      <c r="B63" s="15" t="s">
        <v>150</v>
      </c>
      <c r="C63" s="15"/>
      <c r="D63" s="16" t="s">
        <v>98</v>
      </c>
      <c r="E63" s="16"/>
      <c r="F63" s="17">
        <v>23916</v>
      </c>
      <c r="G63" s="17"/>
    </row>
    <row r="64" spans="1:7" ht="30.75" customHeight="1">
      <c r="A64" s="13">
        <v>27</v>
      </c>
      <c r="B64" s="15" t="s">
        <v>125</v>
      </c>
      <c r="C64" s="15"/>
      <c r="D64" s="16" t="s">
        <v>99</v>
      </c>
      <c r="E64" s="16"/>
      <c r="F64" s="17">
        <v>9427.7800000000007</v>
      </c>
      <c r="G64" s="17"/>
    </row>
    <row r="65" spans="1:7" ht="30.75" customHeight="1">
      <c r="A65" s="13">
        <v>28</v>
      </c>
      <c r="B65" s="15" t="s">
        <v>126</v>
      </c>
      <c r="C65" s="15"/>
      <c r="D65" s="16" t="s">
        <v>99</v>
      </c>
      <c r="E65" s="16"/>
      <c r="F65" s="17">
        <v>1795.9</v>
      </c>
      <c r="G65" s="17"/>
    </row>
    <row r="66" spans="1:7" ht="30.75" customHeight="1">
      <c r="A66" s="13">
        <v>29</v>
      </c>
      <c r="B66" s="15" t="s">
        <v>127</v>
      </c>
      <c r="C66" s="15"/>
      <c r="D66" s="16" t="s">
        <v>99</v>
      </c>
      <c r="E66" s="16"/>
      <c r="F66" s="17">
        <v>1518.05</v>
      </c>
      <c r="G66" s="17"/>
    </row>
    <row r="67" spans="1:7" ht="30.75" customHeight="1">
      <c r="A67" s="13">
        <v>30</v>
      </c>
      <c r="B67" s="15" t="s">
        <v>149</v>
      </c>
      <c r="C67" s="15"/>
      <c r="D67" s="16" t="s">
        <v>99</v>
      </c>
      <c r="E67" s="16"/>
      <c r="F67" s="17">
        <v>58775.35</v>
      </c>
      <c r="G67" s="17"/>
    </row>
    <row r="68" spans="1:7" ht="30.75" customHeight="1">
      <c r="A68" s="13">
        <v>31</v>
      </c>
      <c r="B68" s="15" t="s">
        <v>151</v>
      </c>
      <c r="C68" s="15"/>
      <c r="D68" s="16" t="s">
        <v>146</v>
      </c>
      <c r="E68" s="16"/>
      <c r="F68" s="17">
        <v>476</v>
      </c>
      <c r="G68" s="17"/>
    </row>
    <row r="69" spans="1:7" ht="30.75" customHeight="1">
      <c r="A69" s="13">
        <v>32</v>
      </c>
      <c r="B69" s="15" t="s">
        <v>128</v>
      </c>
      <c r="C69" s="15"/>
      <c r="D69" s="16" t="s">
        <v>100</v>
      </c>
      <c r="E69" s="16"/>
      <c r="F69" s="17">
        <v>1655.64</v>
      </c>
      <c r="G69" s="17"/>
    </row>
    <row r="70" spans="1:7" ht="30.75" customHeight="1">
      <c r="A70" s="13">
        <v>33</v>
      </c>
      <c r="B70" s="15" t="s">
        <v>129</v>
      </c>
      <c r="C70" s="15"/>
      <c r="D70" s="16" t="s">
        <v>100</v>
      </c>
      <c r="E70" s="16"/>
      <c r="F70" s="17">
        <v>1164.54</v>
      </c>
      <c r="G70" s="17"/>
    </row>
    <row r="71" spans="1:7" ht="30.75" customHeight="1">
      <c r="A71" s="13">
        <v>34</v>
      </c>
      <c r="B71" s="15" t="s">
        <v>130</v>
      </c>
      <c r="C71" s="15"/>
      <c r="D71" s="16" t="s">
        <v>100</v>
      </c>
      <c r="E71" s="16"/>
      <c r="F71" s="17">
        <v>2819.17</v>
      </c>
      <c r="G71" s="17"/>
    </row>
    <row r="72" spans="1:7" ht="30.75" customHeight="1">
      <c r="A72" s="13">
        <v>35</v>
      </c>
      <c r="B72" s="15" t="s">
        <v>131</v>
      </c>
      <c r="C72" s="15"/>
      <c r="D72" s="16" t="s">
        <v>100</v>
      </c>
      <c r="E72" s="16"/>
      <c r="F72" s="17">
        <v>183.5</v>
      </c>
      <c r="G72" s="17"/>
    </row>
    <row r="73" spans="1:7" ht="30.75" customHeight="1">
      <c r="A73" s="13">
        <v>36</v>
      </c>
      <c r="B73" s="15" t="s">
        <v>132</v>
      </c>
      <c r="C73" s="15"/>
      <c r="D73" s="16" t="s">
        <v>100</v>
      </c>
      <c r="E73" s="16"/>
      <c r="F73" s="17">
        <v>3136.47</v>
      </c>
      <c r="G73" s="17"/>
    </row>
    <row r="74" spans="1:7" ht="30.75" customHeight="1">
      <c r="A74" s="13">
        <v>37</v>
      </c>
      <c r="B74" s="15" t="s">
        <v>133</v>
      </c>
      <c r="C74" s="15"/>
      <c r="D74" s="16" t="s">
        <v>100</v>
      </c>
      <c r="E74" s="16"/>
      <c r="F74" s="17">
        <v>1777.21</v>
      </c>
      <c r="G74" s="17"/>
    </row>
    <row r="75" spans="1:7" ht="30.75" customHeight="1">
      <c r="A75" s="13">
        <v>38</v>
      </c>
      <c r="B75" s="15" t="s">
        <v>134</v>
      </c>
      <c r="C75" s="15"/>
      <c r="D75" s="16" t="s">
        <v>100</v>
      </c>
      <c r="E75" s="16"/>
      <c r="F75" s="17">
        <v>1551.65</v>
      </c>
      <c r="G75" s="17"/>
    </row>
    <row r="76" spans="1:7" ht="30.75" customHeight="1">
      <c r="A76" s="13">
        <v>39</v>
      </c>
      <c r="B76" s="15" t="s">
        <v>152</v>
      </c>
      <c r="C76" s="15"/>
      <c r="D76" s="16" t="s">
        <v>100</v>
      </c>
      <c r="E76" s="16"/>
      <c r="F76" s="17">
        <v>985.84</v>
      </c>
      <c r="G76" s="17"/>
    </row>
    <row r="77" spans="1:7" ht="30.75" customHeight="1">
      <c r="A77" s="13">
        <v>40</v>
      </c>
      <c r="B77" s="15" t="s">
        <v>153</v>
      </c>
      <c r="C77" s="15"/>
      <c r="D77" s="16" t="s">
        <v>100</v>
      </c>
      <c r="E77" s="16"/>
      <c r="F77" s="17">
        <v>1868</v>
      </c>
      <c r="G77" s="17"/>
    </row>
    <row r="78" spans="1:7" ht="30.75" customHeight="1">
      <c r="A78" s="13">
        <v>41</v>
      </c>
      <c r="B78" s="15" t="s">
        <v>135</v>
      </c>
      <c r="C78" s="15"/>
      <c r="D78" s="16" t="s">
        <v>101</v>
      </c>
      <c r="E78" s="16"/>
      <c r="F78" s="17">
        <v>8818.5400000000009</v>
      </c>
      <c r="G78" s="17"/>
    </row>
    <row r="79" spans="1:7" ht="30.75" customHeight="1">
      <c r="A79" s="13">
        <v>42</v>
      </c>
      <c r="B79" s="15" t="s">
        <v>136</v>
      </c>
      <c r="C79" s="15"/>
      <c r="D79" s="16" t="s">
        <v>101</v>
      </c>
      <c r="E79" s="16"/>
      <c r="F79" s="17">
        <v>3143.02</v>
      </c>
      <c r="G79" s="17"/>
    </row>
    <row r="80" spans="1:7" ht="30.75" customHeight="1">
      <c r="A80" s="13">
        <v>43</v>
      </c>
      <c r="B80" s="15" t="s">
        <v>137</v>
      </c>
      <c r="C80" s="15"/>
      <c r="D80" s="16" t="s">
        <v>102</v>
      </c>
      <c r="E80" s="16"/>
      <c r="F80" s="17">
        <v>372.35</v>
      </c>
      <c r="G80" s="17"/>
    </row>
    <row r="81" spans="1:7" ht="30.75" customHeight="1">
      <c r="A81" s="13">
        <v>44</v>
      </c>
      <c r="B81" s="15" t="s">
        <v>137</v>
      </c>
      <c r="C81" s="15"/>
      <c r="D81" s="16" t="s">
        <v>102</v>
      </c>
      <c r="E81" s="16"/>
      <c r="F81" s="17">
        <v>1119.8399999999999</v>
      </c>
      <c r="G81" s="17"/>
    </row>
    <row r="82" spans="1:7" ht="30.75" customHeight="1">
      <c r="A82" s="13">
        <v>45</v>
      </c>
      <c r="B82" s="15" t="s">
        <v>138</v>
      </c>
      <c r="C82" s="15"/>
      <c r="D82" s="16" t="s">
        <v>102</v>
      </c>
      <c r="E82" s="16"/>
      <c r="F82" s="17">
        <v>1337.73</v>
      </c>
      <c r="G82" s="17"/>
    </row>
    <row r="83" spans="1:7" ht="30.75" customHeight="1">
      <c r="A83" s="13">
        <v>46</v>
      </c>
      <c r="B83" s="15" t="s">
        <v>139</v>
      </c>
      <c r="C83" s="15"/>
      <c r="D83" s="16" t="s">
        <v>102</v>
      </c>
      <c r="E83" s="16"/>
      <c r="F83" s="17">
        <v>1279.21</v>
      </c>
      <c r="G83" s="17"/>
    </row>
    <row r="84" spans="1:7" ht="30.75" customHeight="1">
      <c r="A84" s="13">
        <v>47</v>
      </c>
      <c r="B84" s="15" t="s">
        <v>154</v>
      </c>
      <c r="C84" s="15"/>
      <c r="D84" s="16" t="s">
        <v>102</v>
      </c>
      <c r="E84" s="16"/>
      <c r="F84" s="17">
        <v>644</v>
      </c>
      <c r="G84" s="17"/>
    </row>
    <row r="85" spans="1:7" ht="30.75" customHeight="1">
      <c r="A85" s="13">
        <v>48</v>
      </c>
      <c r="B85" s="15" t="s">
        <v>140</v>
      </c>
      <c r="C85" s="15"/>
      <c r="D85" s="16" t="s">
        <v>103</v>
      </c>
      <c r="E85" s="16"/>
      <c r="F85" s="17">
        <v>772.45</v>
      </c>
      <c r="G85" s="17"/>
    </row>
    <row r="86" spans="1:7" ht="30.75" customHeight="1">
      <c r="A86" s="13">
        <v>49</v>
      </c>
      <c r="B86" s="15" t="s">
        <v>141</v>
      </c>
      <c r="C86" s="15"/>
      <c r="D86" s="16" t="s">
        <v>103</v>
      </c>
      <c r="E86" s="16"/>
      <c r="F86" s="17">
        <v>1085.33</v>
      </c>
      <c r="G86" s="17"/>
    </row>
    <row r="87" spans="1:7" ht="30.75" customHeight="1">
      <c r="A87" s="13">
        <v>50</v>
      </c>
      <c r="B87" s="15" t="s">
        <v>155</v>
      </c>
      <c r="C87" s="15"/>
      <c r="D87" s="16" t="s">
        <v>103</v>
      </c>
      <c r="E87" s="16"/>
      <c r="F87" s="17">
        <v>763</v>
      </c>
      <c r="G87" s="17"/>
    </row>
    <row r="88" spans="1:7" ht="30.75" customHeight="1">
      <c r="A88" s="13">
        <v>51</v>
      </c>
      <c r="B88" s="15" t="s">
        <v>152</v>
      </c>
      <c r="C88" s="15"/>
      <c r="D88" s="16" t="s">
        <v>103</v>
      </c>
      <c r="E88" s="16"/>
      <c r="F88" s="17">
        <v>1133</v>
      </c>
      <c r="G88" s="17"/>
    </row>
    <row r="89" spans="1:7" ht="30.75" customHeight="1">
      <c r="A89" s="13">
        <v>52</v>
      </c>
      <c r="B89" s="15" t="s">
        <v>142</v>
      </c>
      <c r="C89" s="15"/>
      <c r="D89" s="16" t="s">
        <v>104</v>
      </c>
      <c r="E89" s="16"/>
      <c r="F89" s="17">
        <v>606.51</v>
      </c>
      <c r="G89" s="17"/>
    </row>
    <row r="90" spans="1:7" ht="30.75" customHeight="1">
      <c r="A90" s="13">
        <v>53</v>
      </c>
      <c r="B90" s="15" t="s">
        <v>143</v>
      </c>
      <c r="C90" s="15"/>
      <c r="D90" s="16" t="s">
        <v>104</v>
      </c>
      <c r="E90" s="16"/>
      <c r="F90" s="17">
        <v>606.51</v>
      </c>
      <c r="G90" s="17"/>
    </row>
    <row r="91" spans="1:7" ht="30.75" customHeight="1">
      <c r="A91" s="13">
        <v>54</v>
      </c>
      <c r="B91" s="15" t="s">
        <v>144</v>
      </c>
      <c r="C91" s="15"/>
      <c r="D91" s="16" t="s">
        <v>104</v>
      </c>
      <c r="E91" s="16"/>
      <c r="F91" s="17">
        <v>1262.18</v>
      </c>
      <c r="G91" s="17"/>
    </row>
    <row r="92" spans="1:7" ht="31.5" customHeight="1">
      <c r="A92" s="9"/>
      <c r="B92" s="23" t="s">
        <v>93</v>
      </c>
      <c r="C92" s="24"/>
      <c r="D92" s="25"/>
      <c r="E92" s="21"/>
      <c r="F92" s="20">
        <f>SUM(F38:G91)</f>
        <v>383067.56000000011</v>
      </c>
      <c r="G92" s="21"/>
    </row>
    <row r="94" spans="1:7">
      <c r="A94" s="1" t="s">
        <v>36</v>
      </c>
      <c r="D94" s="7">
        <f>1.36*12*C6</f>
        <v>90735.936000000002</v>
      </c>
      <c r="E94" s="1" t="s">
        <v>37</v>
      </c>
    </row>
    <row r="95" spans="1:7">
      <c r="A95" s="1" t="s">
        <v>38</v>
      </c>
      <c r="D95" s="7">
        <f>D108*5.3%</f>
        <v>42357.624379999994</v>
      </c>
      <c r="E95" s="1" t="s">
        <v>37</v>
      </c>
    </row>
    <row r="97" spans="1:7">
      <c r="A97" s="1" t="s">
        <v>54</v>
      </c>
    </row>
    <row r="98" spans="1:7">
      <c r="A98" s="1" t="s">
        <v>86</v>
      </c>
    </row>
    <row r="99" spans="1:7">
      <c r="B99" s="1" t="s">
        <v>53</v>
      </c>
      <c r="F99" s="7">
        <v>809973.1</v>
      </c>
      <c r="G99" s="1" t="s">
        <v>37</v>
      </c>
    </row>
    <row r="101" spans="1:7">
      <c r="A101" s="1" t="s">
        <v>87</v>
      </c>
    </row>
    <row r="102" spans="1:7">
      <c r="B102" s="1" t="s">
        <v>52</v>
      </c>
      <c r="F102" s="7">
        <f>F33+F92+D94</f>
        <v>844086.17600000021</v>
      </c>
      <c r="G102" s="1" t="s">
        <v>37</v>
      </c>
    </row>
    <row r="104" spans="1:7">
      <c r="A104" s="1" t="s">
        <v>88</v>
      </c>
      <c r="F104" s="7">
        <f>F99-F102</f>
        <v>-34113.076000000234</v>
      </c>
      <c r="G104" s="1" t="s">
        <v>37</v>
      </c>
    </row>
    <row r="105" spans="1:7">
      <c r="B105" s="1" t="s">
        <v>51</v>
      </c>
      <c r="F105" s="7"/>
    </row>
    <row r="107" spans="1:7">
      <c r="A107" s="1" t="s">
        <v>39</v>
      </c>
    </row>
    <row r="108" spans="1:7">
      <c r="B108" s="1" t="s">
        <v>89</v>
      </c>
      <c r="D108" s="12">
        <v>799200.46</v>
      </c>
      <c r="E108" s="1" t="s">
        <v>37</v>
      </c>
    </row>
    <row r="109" spans="1:7">
      <c r="D109" s="7"/>
    </row>
    <row r="110" spans="1:7">
      <c r="A110" s="1" t="s">
        <v>90</v>
      </c>
      <c r="D110" s="7"/>
    </row>
    <row r="111" spans="1:7">
      <c r="A111" s="1" t="s">
        <v>92</v>
      </c>
      <c r="D111" s="7"/>
      <c r="E111" s="7">
        <v>10772.64</v>
      </c>
      <c r="F111" s="1" t="s">
        <v>37</v>
      </c>
    </row>
    <row r="112" spans="1:7">
      <c r="A112" s="1" t="s">
        <v>91</v>
      </c>
      <c r="D112" s="7"/>
    </row>
    <row r="113" spans="1:7">
      <c r="A113" s="1" t="s">
        <v>92</v>
      </c>
      <c r="D113" s="7"/>
      <c r="E113" s="7">
        <v>34071.760000000002</v>
      </c>
      <c r="F113" s="1" t="s">
        <v>37</v>
      </c>
    </row>
    <row r="114" spans="1:7" ht="66" customHeight="1"/>
    <row r="115" spans="1:7">
      <c r="A115" s="1" t="s">
        <v>40</v>
      </c>
    </row>
    <row r="117" spans="1:7" ht="76.5">
      <c r="A117" s="8" t="s">
        <v>41</v>
      </c>
      <c r="B117" s="22" t="s">
        <v>42</v>
      </c>
      <c r="C117" s="22"/>
      <c r="D117" s="8" t="s">
        <v>43</v>
      </c>
      <c r="E117" s="22" t="s">
        <v>44</v>
      </c>
      <c r="F117" s="22"/>
      <c r="G117" s="8" t="s">
        <v>45</v>
      </c>
    </row>
    <row r="118" spans="1:7" ht="30" customHeight="1">
      <c r="A118" s="19" t="s">
        <v>46</v>
      </c>
      <c r="B118" s="18" t="s">
        <v>67</v>
      </c>
      <c r="C118" s="18"/>
      <c r="D118" s="10">
        <v>18</v>
      </c>
      <c r="E118" s="18" t="s">
        <v>69</v>
      </c>
      <c r="F118" s="18"/>
      <c r="G118" s="10">
        <v>17</v>
      </c>
    </row>
    <row r="119" spans="1:7" ht="32.25" customHeight="1">
      <c r="A119" s="19"/>
      <c r="B119" s="18" t="s">
        <v>55</v>
      </c>
      <c r="C119" s="18"/>
      <c r="D119" s="10">
        <v>8</v>
      </c>
      <c r="E119" s="18" t="s">
        <v>69</v>
      </c>
      <c r="F119" s="18"/>
      <c r="G119" s="10">
        <v>8</v>
      </c>
    </row>
    <row r="120" spans="1:7" ht="28.5" customHeight="1">
      <c r="A120" s="19"/>
      <c r="B120" s="18" t="s">
        <v>56</v>
      </c>
      <c r="C120" s="18"/>
      <c r="D120" s="10">
        <v>3</v>
      </c>
      <c r="E120" s="18" t="s">
        <v>69</v>
      </c>
      <c r="F120" s="18"/>
      <c r="G120" s="10">
        <v>3</v>
      </c>
    </row>
    <row r="121" spans="1:7" ht="33.75" customHeight="1">
      <c r="A121" s="10" t="s">
        <v>57</v>
      </c>
      <c r="B121" s="18" t="s">
        <v>58</v>
      </c>
      <c r="C121" s="18"/>
      <c r="D121" s="10"/>
      <c r="E121" s="18" t="s">
        <v>70</v>
      </c>
      <c r="F121" s="18"/>
      <c r="G121" s="10"/>
    </row>
    <row r="122" spans="1:7" ht="43.5" customHeight="1">
      <c r="A122" s="19" t="s">
        <v>59</v>
      </c>
      <c r="B122" s="18" t="s">
        <v>68</v>
      </c>
      <c r="C122" s="18"/>
      <c r="D122" s="10">
        <v>9</v>
      </c>
      <c r="E122" s="18" t="s">
        <v>71</v>
      </c>
      <c r="F122" s="18"/>
      <c r="G122" s="10">
        <v>9</v>
      </c>
    </row>
    <row r="123" spans="1:7" ht="69" customHeight="1">
      <c r="A123" s="19"/>
      <c r="B123" s="18" t="s">
        <v>60</v>
      </c>
      <c r="C123" s="18"/>
      <c r="D123" s="10"/>
      <c r="E123" s="18" t="s">
        <v>72</v>
      </c>
      <c r="F123" s="18"/>
      <c r="G123" s="10"/>
    </row>
    <row r="124" spans="1:7" ht="37.5" customHeight="1">
      <c r="A124" s="19"/>
      <c r="B124" s="18" t="s">
        <v>64</v>
      </c>
      <c r="C124" s="18"/>
      <c r="D124" s="10">
        <v>17</v>
      </c>
      <c r="E124" s="18" t="s">
        <v>73</v>
      </c>
      <c r="F124" s="18"/>
      <c r="G124" s="10">
        <v>17</v>
      </c>
    </row>
    <row r="125" spans="1:7" ht="60" customHeight="1">
      <c r="A125" s="19"/>
      <c r="B125" s="18" t="s">
        <v>65</v>
      </c>
      <c r="C125" s="18"/>
      <c r="D125" s="10">
        <v>1</v>
      </c>
      <c r="E125" s="18" t="s">
        <v>74</v>
      </c>
      <c r="F125" s="18"/>
      <c r="G125" s="10">
        <v>1</v>
      </c>
    </row>
    <row r="126" spans="1:7" ht="33" customHeight="1">
      <c r="A126" s="19"/>
      <c r="B126" s="18" t="s">
        <v>66</v>
      </c>
      <c r="C126" s="18"/>
      <c r="D126" s="10">
        <v>1</v>
      </c>
      <c r="E126" s="18" t="s">
        <v>75</v>
      </c>
      <c r="F126" s="18"/>
      <c r="G126" s="10">
        <v>1</v>
      </c>
    </row>
    <row r="127" spans="1:7" ht="42.75" customHeight="1">
      <c r="A127" s="19"/>
      <c r="B127" s="18" t="s">
        <v>61</v>
      </c>
      <c r="C127" s="18"/>
      <c r="D127" s="10">
        <v>1</v>
      </c>
      <c r="E127" s="18" t="s">
        <v>76</v>
      </c>
      <c r="F127" s="18"/>
      <c r="G127" s="10">
        <v>1</v>
      </c>
    </row>
    <row r="128" spans="1:7" ht="36" customHeight="1">
      <c r="A128" s="19"/>
      <c r="B128" s="18" t="s">
        <v>62</v>
      </c>
      <c r="C128" s="18"/>
      <c r="D128" s="10"/>
      <c r="E128" s="18" t="s">
        <v>71</v>
      </c>
      <c r="F128" s="18"/>
      <c r="G128" s="10"/>
    </row>
    <row r="129" spans="1:7">
      <c r="A129" s="19"/>
      <c r="B129" s="18" t="s">
        <v>63</v>
      </c>
      <c r="C129" s="18"/>
      <c r="D129" s="10">
        <v>3</v>
      </c>
      <c r="E129" s="18"/>
      <c r="F129" s="18"/>
      <c r="G129" s="10">
        <v>3</v>
      </c>
    </row>
    <row r="132" spans="1:7">
      <c r="A132" s="1" t="s">
        <v>80</v>
      </c>
      <c r="F132" s="1" t="s">
        <v>79</v>
      </c>
    </row>
    <row r="134" spans="1:7">
      <c r="A134" s="1" t="s">
        <v>84</v>
      </c>
      <c r="F134" s="1" t="s">
        <v>81</v>
      </c>
    </row>
  </sheetData>
  <sortState ref="B38:G91">
    <sortCondition ref="D38:D91" customList="Январь,Февраль,Март,Апрель,Май,Июнь,Июль,Август,Сентябрь,Октябрь,Ноябрь,Декабрь"/>
  </sortState>
  <mergeCells count="233"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F53:G53"/>
    <mergeCell ref="F54:G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F92:G92"/>
    <mergeCell ref="B117:C117"/>
    <mergeCell ref="E117:F117"/>
    <mergeCell ref="A118:A120"/>
    <mergeCell ref="B118:C118"/>
    <mergeCell ref="E118:F118"/>
    <mergeCell ref="B119:C119"/>
    <mergeCell ref="E119:F119"/>
    <mergeCell ref="B120:C120"/>
    <mergeCell ref="E120:F120"/>
    <mergeCell ref="B92:C92"/>
    <mergeCell ref="D92:E92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B121:C121"/>
    <mergeCell ref="E121:F121"/>
    <mergeCell ref="A122:A129"/>
    <mergeCell ref="B122:C122"/>
    <mergeCell ref="E122:F122"/>
    <mergeCell ref="B123:C123"/>
    <mergeCell ref="E123:F123"/>
    <mergeCell ref="B124:C124"/>
    <mergeCell ref="E124:F124"/>
    <mergeCell ref="B128:C128"/>
    <mergeCell ref="E128:F128"/>
    <mergeCell ref="B129:C129"/>
    <mergeCell ref="E129:F129"/>
    <mergeCell ref="B125:C125"/>
    <mergeCell ref="E125:F125"/>
    <mergeCell ref="B126:C126"/>
    <mergeCell ref="E126:F126"/>
    <mergeCell ref="B127:C127"/>
    <mergeCell ref="E127:F127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6:C76"/>
    <mergeCell ref="D76:E76"/>
    <mergeCell ref="F76:G76"/>
    <mergeCell ref="B77:C77"/>
    <mergeCell ref="D77:E77"/>
    <mergeCell ref="F77:G77"/>
    <mergeCell ref="B83:C83"/>
    <mergeCell ref="D83:E83"/>
    <mergeCell ref="F83:G83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91:C91"/>
    <mergeCell ref="D91:E91"/>
    <mergeCell ref="F91:G91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90:C90"/>
    <mergeCell ref="D90:E90"/>
    <mergeCell ref="F90:G90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2013-03-18T09:48:11Z</dcterms:modified>
</cp:coreProperties>
</file>