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64"/>
  <c r="D66"/>
  <c r="G19"/>
  <c r="E19"/>
  <c r="C19"/>
  <c r="D67"/>
  <c r="F27"/>
  <c r="F26"/>
  <c r="F18"/>
  <c r="F17"/>
  <c r="F16"/>
  <c r="F15"/>
  <c r="F14"/>
  <c r="F19" l="1"/>
  <c r="F33"/>
  <c r="F74" s="1"/>
  <c r="F76" s="1"/>
</calcChain>
</file>

<file path=xl/sharedStrings.xml><?xml version="1.0" encoding="utf-8"?>
<sst xmlns="http://schemas.openxmlformats.org/spreadsheetml/2006/main" count="164" uniqueCount="128">
  <si>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</si>
  <si>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</si>
  <si>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</si>
  <si>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</si>
  <si>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</si>
  <si>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</si>
  <si>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</si>
  <si>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</si>
  <si>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</si>
  <si>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</si>
  <si>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</si>
  <si>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</si>
  <si>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</si>
  <si>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</si>
  <si>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</si>
  <si>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</si>
  <si>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</si>
  <si>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</si>
  <si>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</si>
  <si>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</si>
  <si>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</si>
  <si>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</si>
  <si>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</si>
  <si>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</si>
  <si>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</si>
  <si>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</si>
  <si>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</si>
  <si>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</si>
  <si>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</si>
  <si>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</si>
  <si>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</si>
  <si>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</si>
  <si>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</si>
  <si>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</si>
  <si>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</si>
  <si>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</si>
  <si>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</si>
  <si>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</si>
  <si>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</si>
  <si>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</si>
  <si>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</si>
  <si>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</si>
  <si>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</si>
  <si>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</si>
  <si>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</si>
  <si>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</si>
  <si>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</si>
  <si>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</si>
  <si>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</si>
  <si>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</si>
  <si>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</si>
  <si>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</si>
  <si>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</si>
  <si>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</si>
  <si>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</si>
  <si>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</si>
  <si>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</si>
  <si>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</si>
  <si>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</si>
  <si>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</si>
  <si>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</si>
  <si>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</si>
  <si>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</si>
  <si>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</si>
  <si>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</si>
  <si>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</si>
  <si>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</si>
  <si>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</si>
  <si>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</si>
  <si>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</si>
  <si>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</si>
  <si>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</si>
  <si>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</si>
  <si>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</si>
  <si>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</si>
  <si>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</si>
  <si>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</si>
  <si>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</si>
  <si>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</si>
  <si>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</si>
  <si>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</si>
  <si>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</si>
  <si>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</si>
  <si>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</si>
  <si>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</si>
  <si>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</si>
  <si>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</si>
  <si>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</si>
  <si>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</si>
  <si>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</si>
  <si>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</si>
  <si>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</si>
  <si>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</si>
  <si>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</si>
  <si>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 15 по улице Кирова </t>
  </si>
  <si>
    <t>Январь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</si>
  <si>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</si>
  <si>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</si>
  <si>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</si>
  <si>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</si>
  <si>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</si>
  <si>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</si>
  <si>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</si>
  <si>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</si>
  <si>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подвал замена стояка ХВ</t>
  </si>
  <si>
    <t>подвал ремонт задвижки ХВ</t>
  </si>
  <si>
    <t xml:space="preserve">подвал замена врезки ХВ от лежака </t>
  </si>
  <si>
    <t>кв.17 замена стояка ХВ</t>
  </si>
  <si>
    <t>кв.17 замена вентиля на врезке ХВ</t>
  </si>
  <si>
    <t>кв.9 замена стояка ХВ</t>
  </si>
  <si>
    <t>замена врезки ХВ от лежака</t>
  </si>
  <si>
    <t>подвал засыпка котлована ввода ХВ</t>
  </si>
  <si>
    <t>замена ввода ХВ от колодца в подвал до задвижки</t>
  </si>
  <si>
    <t>кв.27 замена подводки отопления</t>
  </si>
  <si>
    <t>подвал прочистка лежака канализации от колодца до дома</t>
  </si>
  <si>
    <t>кв.12 прочистка врезки ХВ</t>
  </si>
  <si>
    <t>чердак замена лежака отопления</t>
  </si>
  <si>
    <t>кв.13 замена стояка и подводки отопления</t>
  </si>
  <si>
    <t>чердак наладка с/отопления</t>
  </si>
  <si>
    <t>пуск дома на циркуляцию с/отопления</t>
  </si>
  <si>
    <t>кв.25 прочистка врезки ХВ</t>
  </si>
  <si>
    <t>подвал ремонт врезки ХВ</t>
  </si>
  <si>
    <t>Февраль</t>
  </si>
  <si>
    <t>проверка и прочистка дымоходов</t>
  </si>
  <si>
    <t>очистка крыши от снега и льда</t>
  </si>
  <si>
    <t>ограждение опасных зон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</si>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</sst>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67" workbookViewId="0">
      <selection activeCell="E84" sqref="E8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1188.0999999999999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30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126</v>
      </c>
      <c r="G13" s="13" t="s">
        <v>127</v>
      </c>
      <c r="H13" s="2"/>
      <c r="I13" s="2"/>
      <c r="J13" s="2"/>
    </row>
    <row r="14" spans="1:10">
      <c r="A14" s="4" t="s">
        <v>47</v>
      </c>
      <c r="B14" s="5">
        <f>C14/2.495</f>
        <v>35303.198396793581</v>
      </c>
      <c r="C14" s="6">
        <v>88081.48</v>
      </c>
      <c r="D14" s="6"/>
      <c r="E14" s="6">
        <v>81696.850000000006</v>
      </c>
      <c r="F14" s="6">
        <f>C14-D14-E14</f>
        <v>6384.6299999999901</v>
      </c>
      <c r="G14" s="6">
        <v>7444.59</v>
      </c>
    </row>
    <row r="15" spans="1:10">
      <c r="A15" s="4" t="s">
        <v>48</v>
      </c>
      <c r="B15" s="5">
        <f>C15/1282.165</f>
        <v>248.81208736785049</v>
      </c>
      <c r="C15" s="6">
        <v>319018.15000000002</v>
      </c>
      <c r="D15" s="6"/>
      <c r="E15" s="6">
        <v>290175.39</v>
      </c>
      <c r="F15" s="6">
        <f t="shared" ref="F15:F18" si="0">C15-D15-E15</f>
        <v>28842.760000000009</v>
      </c>
      <c r="G15" s="6">
        <v>38243.120000000003</v>
      </c>
    </row>
    <row r="16" spans="1:10" ht="16.5">
      <c r="A16" s="4" t="s">
        <v>49</v>
      </c>
      <c r="B16" s="5">
        <f>C16/13.16</f>
        <v>3495.4870820668693</v>
      </c>
      <c r="C16" s="6">
        <v>46000.61</v>
      </c>
      <c r="D16" s="6">
        <v>48.9</v>
      </c>
      <c r="E16" s="6">
        <v>41496.58</v>
      </c>
      <c r="F16" s="6">
        <f t="shared" si="0"/>
        <v>4455.1299999999974</v>
      </c>
      <c r="G16" s="6">
        <v>4737.7299999999996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3495</v>
      </c>
      <c r="C18" s="6">
        <v>69556.33</v>
      </c>
      <c r="D18" s="6">
        <v>69.69</v>
      </c>
      <c r="E18" s="6">
        <v>62641.85</v>
      </c>
      <c r="F18" s="6">
        <f t="shared" si="0"/>
        <v>6844.7900000000009</v>
      </c>
      <c r="G18" s="6">
        <v>7247.54</v>
      </c>
    </row>
    <row r="19" spans="1:7">
      <c r="A19" s="4" t="s">
        <v>82</v>
      </c>
      <c r="B19" s="5"/>
      <c r="C19" s="6">
        <f>SUM(C14:C18)</f>
        <v>522656.57</v>
      </c>
      <c r="D19" s="6"/>
      <c r="E19" s="6">
        <f>SUM(E14:E18)</f>
        <v>476010.67</v>
      </c>
      <c r="F19" s="6">
        <f>SUM(F14:F18)</f>
        <v>46527.31</v>
      </c>
      <c r="G19" s="6">
        <f>SUM(G14:G18)</f>
        <v>57672.98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20" t="s">
        <v>18</v>
      </c>
      <c r="C24" s="20"/>
      <c r="D24" s="23" t="s">
        <v>19</v>
      </c>
      <c r="E24" s="23"/>
      <c r="F24" s="24">
        <f>0.47*12*C6</f>
        <v>6700.8839999999991</v>
      </c>
      <c r="G24" s="24"/>
    </row>
    <row r="25" spans="1:7" ht="31.5" customHeight="1">
      <c r="A25" s="9">
        <v>2</v>
      </c>
      <c r="B25" s="20" t="s">
        <v>20</v>
      </c>
      <c r="C25" s="20"/>
      <c r="D25" s="23" t="s">
        <v>19</v>
      </c>
      <c r="E25" s="23"/>
      <c r="F25" s="24">
        <f>1.51*12*C6</f>
        <v>21528.371999999999</v>
      </c>
      <c r="G25" s="24"/>
    </row>
    <row r="26" spans="1:7" ht="32.25" customHeight="1">
      <c r="A26" s="9">
        <v>3</v>
      </c>
      <c r="B26" s="20" t="s">
        <v>21</v>
      </c>
      <c r="C26" s="20"/>
      <c r="D26" s="23" t="s">
        <v>25</v>
      </c>
      <c r="E26" s="23"/>
      <c r="F26" s="24">
        <f>0.1*12*C6</f>
        <v>1425.72</v>
      </c>
      <c r="G26" s="24"/>
    </row>
    <row r="27" spans="1:7">
      <c r="A27" s="9">
        <v>4</v>
      </c>
      <c r="B27" s="20" t="s">
        <v>22</v>
      </c>
      <c r="C27" s="20"/>
      <c r="D27" s="23" t="s">
        <v>23</v>
      </c>
      <c r="E27" s="23"/>
      <c r="F27" s="24">
        <f>0.14*12*C6</f>
        <v>1996.008</v>
      </c>
      <c r="G27" s="24"/>
    </row>
    <row r="28" spans="1:7" ht="30" customHeight="1">
      <c r="A28" s="9">
        <v>5</v>
      </c>
      <c r="B28" s="20" t="s">
        <v>24</v>
      </c>
      <c r="C28" s="20"/>
      <c r="D28" s="23" t="s">
        <v>25</v>
      </c>
      <c r="E28" s="23"/>
      <c r="F28" s="24">
        <f>0.69*12*C6</f>
        <v>9837.4679999999989</v>
      </c>
      <c r="G28" s="24"/>
    </row>
    <row r="29" spans="1:7" ht="46.5" customHeight="1">
      <c r="A29" s="9">
        <v>6</v>
      </c>
      <c r="B29" s="20" t="s">
        <v>26</v>
      </c>
      <c r="C29" s="20"/>
      <c r="D29" s="23" t="s">
        <v>27</v>
      </c>
      <c r="E29" s="23"/>
      <c r="F29" s="24">
        <f>0.91*12*C6</f>
        <v>12974.052</v>
      </c>
      <c r="G29" s="24"/>
    </row>
    <row r="30" spans="1:7" ht="29.25" customHeight="1">
      <c r="A30" s="9">
        <v>7</v>
      </c>
      <c r="B30" s="20" t="s">
        <v>28</v>
      </c>
      <c r="C30" s="20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20" t="s">
        <v>29</v>
      </c>
      <c r="C31" s="20"/>
      <c r="D31" s="23" t="s">
        <v>19</v>
      </c>
      <c r="E31" s="23"/>
      <c r="F31" s="24">
        <f>1.45*12*C6</f>
        <v>20672.939999999995</v>
      </c>
      <c r="G31" s="24"/>
    </row>
    <row r="32" spans="1:7" ht="30" customHeight="1">
      <c r="A32" s="9">
        <v>9</v>
      </c>
      <c r="B32" s="20" t="s">
        <v>30</v>
      </c>
      <c r="C32" s="20"/>
      <c r="D32" s="23" t="s">
        <v>78</v>
      </c>
      <c r="E32" s="23"/>
      <c r="F32" s="24"/>
      <c r="G32" s="24"/>
    </row>
    <row r="33" spans="1:7" ht="31.5" customHeight="1">
      <c r="A33" s="9"/>
      <c r="B33" s="20" t="s">
        <v>31</v>
      </c>
      <c r="C33" s="20"/>
      <c r="D33" s="23"/>
      <c r="E33" s="23"/>
      <c r="F33" s="24">
        <f>SUM(F24:G32)</f>
        <v>75135.443999999989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20" t="s">
        <v>104</v>
      </c>
      <c r="C38" s="20"/>
      <c r="D38" s="23" t="s">
        <v>95</v>
      </c>
      <c r="E38" s="23"/>
      <c r="F38" s="24">
        <v>3507.73</v>
      </c>
      <c r="G38" s="24"/>
    </row>
    <row r="39" spans="1:7" ht="30.75" customHeight="1">
      <c r="A39" s="9">
        <v>2</v>
      </c>
      <c r="B39" s="20" t="s">
        <v>105</v>
      </c>
      <c r="C39" s="20"/>
      <c r="D39" s="23" t="s">
        <v>95</v>
      </c>
      <c r="E39" s="23"/>
      <c r="F39" s="24">
        <v>2510.52</v>
      </c>
      <c r="G39" s="24"/>
    </row>
    <row r="40" spans="1:7" ht="30.75" customHeight="1">
      <c r="A40" s="11">
        <v>3</v>
      </c>
      <c r="B40" s="20" t="s">
        <v>123</v>
      </c>
      <c r="C40" s="20"/>
      <c r="D40" s="23" t="s">
        <v>95</v>
      </c>
      <c r="E40" s="23"/>
      <c r="F40" s="24">
        <v>1205.5</v>
      </c>
      <c r="G40" s="24"/>
    </row>
    <row r="41" spans="1:7" ht="31.5" customHeight="1">
      <c r="A41" s="11">
        <v>4</v>
      </c>
      <c r="B41" s="20" t="s">
        <v>124</v>
      </c>
      <c r="C41" s="20"/>
      <c r="D41" s="23" t="s">
        <v>95</v>
      </c>
      <c r="E41" s="23"/>
      <c r="F41" s="24">
        <v>1092</v>
      </c>
      <c r="G41" s="24"/>
    </row>
    <row r="42" spans="1:7" ht="33" customHeight="1">
      <c r="A42" s="11">
        <v>5</v>
      </c>
      <c r="B42" s="20" t="s">
        <v>125</v>
      </c>
      <c r="C42" s="20"/>
      <c r="D42" s="23" t="s">
        <v>95</v>
      </c>
      <c r="E42" s="23"/>
      <c r="F42" s="24">
        <v>289.81</v>
      </c>
      <c r="G42" s="24"/>
    </row>
    <row r="43" spans="1:7" ht="34.5" customHeight="1">
      <c r="A43" s="11">
        <v>6</v>
      </c>
      <c r="B43" s="20" t="s">
        <v>124</v>
      </c>
      <c r="C43" s="20"/>
      <c r="D43" s="23" t="s">
        <v>122</v>
      </c>
      <c r="E43" s="23"/>
      <c r="F43" s="24">
        <v>1610</v>
      </c>
      <c r="G43" s="24"/>
    </row>
    <row r="44" spans="1:7" ht="33" customHeight="1">
      <c r="A44" s="11">
        <v>7</v>
      </c>
      <c r="B44" s="20" t="s">
        <v>106</v>
      </c>
      <c r="C44" s="20"/>
      <c r="D44" s="23" t="s">
        <v>96</v>
      </c>
      <c r="E44" s="23"/>
      <c r="F44" s="24">
        <v>5107.12</v>
      </c>
      <c r="G44" s="24"/>
    </row>
    <row r="45" spans="1:7">
      <c r="A45" s="11">
        <v>8</v>
      </c>
      <c r="B45" s="20" t="s">
        <v>124</v>
      </c>
      <c r="C45" s="20"/>
      <c r="D45" s="23" t="s">
        <v>96</v>
      </c>
      <c r="E45" s="23"/>
      <c r="F45" s="24">
        <v>1074</v>
      </c>
      <c r="G45" s="24"/>
    </row>
    <row r="46" spans="1:7">
      <c r="A46" s="11">
        <v>9</v>
      </c>
      <c r="B46" s="20" t="s">
        <v>107</v>
      </c>
      <c r="C46" s="20"/>
      <c r="D46" s="23" t="s">
        <v>97</v>
      </c>
      <c r="E46" s="23"/>
      <c r="F46" s="24">
        <v>5095.82</v>
      </c>
      <c r="G46" s="24"/>
    </row>
    <row r="47" spans="1:7">
      <c r="A47" s="11">
        <v>10</v>
      </c>
      <c r="B47" s="20" t="s">
        <v>108</v>
      </c>
      <c r="C47" s="20"/>
      <c r="D47" s="23" t="s">
        <v>97</v>
      </c>
      <c r="E47" s="23"/>
      <c r="F47" s="24">
        <v>2618.9899999999998</v>
      </c>
      <c r="G47" s="24"/>
    </row>
    <row r="48" spans="1:7">
      <c r="A48" s="11">
        <v>11</v>
      </c>
      <c r="B48" s="20" t="s">
        <v>109</v>
      </c>
      <c r="C48" s="20"/>
      <c r="D48" s="23" t="s">
        <v>97</v>
      </c>
      <c r="E48" s="23"/>
      <c r="F48" s="24">
        <v>3989.29</v>
      </c>
      <c r="G48" s="24"/>
    </row>
    <row r="49" spans="1:7" ht="31.5" customHeight="1">
      <c r="A49" s="11">
        <v>12</v>
      </c>
      <c r="B49" s="20" t="s">
        <v>110</v>
      </c>
      <c r="C49" s="20"/>
      <c r="D49" s="23" t="s">
        <v>98</v>
      </c>
      <c r="E49" s="23"/>
      <c r="F49" s="24">
        <v>4036.71</v>
      </c>
      <c r="G49" s="24"/>
    </row>
    <row r="50" spans="1:7" ht="33" customHeight="1">
      <c r="A50" s="11">
        <v>13</v>
      </c>
      <c r="B50" s="20" t="s">
        <v>123</v>
      </c>
      <c r="C50" s="20"/>
      <c r="D50" s="23" t="s">
        <v>98</v>
      </c>
      <c r="E50" s="23"/>
      <c r="F50" s="24">
        <v>1242.45</v>
      </c>
      <c r="G50" s="24"/>
    </row>
    <row r="51" spans="1:7" ht="63" customHeight="1">
      <c r="A51" s="11">
        <v>14</v>
      </c>
      <c r="B51" s="20" t="s">
        <v>111</v>
      </c>
      <c r="C51" s="20"/>
      <c r="D51" s="23" t="s">
        <v>99</v>
      </c>
      <c r="E51" s="23"/>
      <c r="F51" s="24">
        <v>5160.1400000000003</v>
      </c>
      <c r="G51" s="24"/>
    </row>
    <row r="52" spans="1:7" ht="16.5" customHeight="1">
      <c r="A52" s="11">
        <v>15</v>
      </c>
      <c r="B52" s="20" t="s">
        <v>112</v>
      </c>
      <c r="C52" s="20"/>
      <c r="D52" s="23" t="s">
        <v>99</v>
      </c>
      <c r="E52" s="23"/>
      <c r="F52" s="24">
        <v>5890.09</v>
      </c>
      <c r="G52" s="24"/>
    </row>
    <row r="53" spans="1:7" ht="17.25" customHeight="1">
      <c r="A53" s="11">
        <v>16</v>
      </c>
      <c r="B53" s="20" t="s">
        <v>113</v>
      </c>
      <c r="C53" s="20"/>
      <c r="D53" s="23" t="s">
        <v>99</v>
      </c>
      <c r="E53" s="23"/>
      <c r="F53" s="24">
        <v>2733.52</v>
      </c>
      <c r="G53" s="24"/>
    </row>
    <row r="54" spans="1:7" ht="33" customHeight="1">
      <c r="A54" s="11">
        <v>17</v>
      </c>
      <c r="B54" s="20" t="s">
        <v>114</v>
      </c>
      <c r="C54" s="20"/>
      <c r="D54" s="23" t="s">
        <v>100</v>
      </c>
      <c r="E54" s="23"/>
      <c r="F54" s="24">
        <v>2022.25</v>
      </c>
      <c r="G54" s="24"/>
    </row>
    <row r="55" spans="1:7">
      <c r="A55" s="11">
        <v>18</v>
      </c>
      <c r="B55" s="20" t="s">
        <v>115</v>
      </c>
      <c r="C55" s="20"/>
      <c r="D55" s="23" t="s">
        <v>100</v>
      </c>
      <c r="E55" s="23"/>
      <c r="F55" s="24">
        <v>1324.46</v>
      </c>
      <c r="G55" s="24"/>
    </row>
    <row r="56" spans="1:7" ht="31.5" customHeight="1">
      <c r="A56" s="11">
        <v>19</v>
      </c>
      <c r="B56" s="20" t="s">
        <v>104</v>
      </c>
      <c r="C56" s="20"/>
      <c r="D56" s="23" t="s">
        <v>101</v>
      </c>
      <c r="E56" s="23"/>
      <c r="F56" s="24">
        <v>4489.88</v>
      </c>
      <c r="G56" s="24"/>
    </row>
    <row r="57" spans="1:7" ht="16.5" customHeight="1">
      <c r="A57" s="11">
        <v>20</v>
      </c>
      <c r="B57" s="20" t="s">
        <v>116</v>
      </c>
      <c r="C57" s="20"/>
      <c r="D57" s="23" t="s">
        <v>101</v>
      </c>
      <c r="E57" s="23"/>
      <c r="F57" s="24">
        <v>7046.94</v>
      </c>
      <c r="G57" s="24"/>
    </row>
    <row r="58" spans="1:7">
      <c r="A58" s="11">
        <v>21</v>
      </c>
      <c r="B58" s="20" t="s">
        <v>117</v>
      </c>
      <c r="C58" s="20"/>
      <c r="D58" s="23" t="s">
        <v>101</v>
      </c>
      <c r="E58" s="23"/>
      <c r="F58" s="24">
        <v>3977.1</v>
      </c>
      <c r="G58" s="24"/>
    </row>
    <row r="59" spans="1:7">
      <c r="A59" s="11">
        <v>22</v>
      </c>
      <c r="B59" s="20" t="s">
        <v>118</v>
      </c>
      <c r="C59" s="20"/>
      <c r="D59" s="23" t="s">
        <v>102</v>
      </c>
      <c r="E59" s="23"/>
      <c r="F59" s="24">
        <v>393.25</v>
      </c>
      <c r="G59" s="24"/>
    </row>
    <row r="60" spans="1:7" ht="33.75" customHeight="1">
      <c r="A60" s="11">
        <v>23</v>
      </c>
      <c r="B60" s="20" t="s">
        <v>119</v>
      </c>
      <c r="C60" s="20"/>
      <c r="D60" s="23" t="s">
        <v>102</v>
      </c>
      <c r="E60" s="23"/>
      <c r="F60" s="24">
        <v>223.97</v>
      </c>
      <c r="G60" s="24"/>
    </row>
    <row r="61" spans="1:7" ht="30.75" customHeight="1">
      <c r="A61" s="11">
        <v>24</v>
      </c>
      <c r="B61" s="20" t="s">
        <v>120</v>
      </c>
      <c r="C61" s="20"/>
      <c r="D61" s="23" t="s">
        <v>102</v>
      </c>
      <c r="E61" s="23"/>
      <c r="F61" s="24">
        <v>2239.67</v>
      </c>
      <c r="G61" s="24"/>
    </row>
    <row r="62" spans="1:7" ht="32.25" customHeight="1">
      <c r="A62" s="11">
        <v>25</v>
      </c>
      <c r="B62" s="20" t="s">
        <v>123</v>
      </c>
      <c r="C62" s="20"/>
      <c r="D62" s="23" t="s">
        <v>102</v>
      </c>
      <c r="E62" s="23"/>
      <c r="F62" s="24">
        <v>1043</v>
      </c>
      <c r="G62" s="24"/>
    </row>
    <row r="63" spans="1:7" ht="33" customHeight="1">
      <c r="A63" s="11">
        <v>26</v>
      </c>
      <c r="B63" s="20" t="s">
        <v>121</v>
      </c>
      <c r="C63" s="20"/>
      <c r="D63" s="23" t="s">
        <v>103</v>
      </c>
      <c r="E63" s="23"/>
      <c r="F63" s="24">
        <v>3199.07</v>
      </c>
      <c r="G63" s="24"/>
    </row>
    <row r="64" spans="1:7" ht="31.5" customHeight="1">
      <c r="A64" s="9"/>
      <c r="B64" s="16" t="s">
        <v>93</v>
      </c>
      <c r="C64" s="17"/>
      <c r="D64" s="18"/>
      <c r="E64" s="19"/>
      <c r="F64" s="21">
        <f>SUM(F38:G63)</f>
        <v>73123.28</v>
      </c>
      <c r="G64" s="19"/>
    </row>
    <row r="66" spans="1:7">
      <c r="A66" s="1" t="s">
        <v>36</v>
      </c>
      <c r="D66" s="7">
        <f>1.36*12*C6</f>
        <v>19389.791999999998</v>
      </c>
      <c r="E66" s="1" t="s">
        <v>37</v>
      </c>
    </row>
    <row r="67" spans="1:7">
      <c r="A67" s="1" t="s">
        <v>38</v>
      </c>
      <c r="D67" s="7">
        <f>D80*5.3%</f>
        <v>7653.9737999999998</v>
      </c>
      <c r="E67" s="1" t="s">
        <v>37</v>
      </c>
    </row>
    <row r="69" spans="1:7">
      <c r="A69" s="1" t="s">
        <v>54</v>
      </c>
    </row>
    <row r="70" spans="1:7">
      <c r="A70" s="1" t="s">
        <v>86</v>
      </c>
    </row>
    <row r="71" spans="1:7">
      <c r="B71" s="1" t="s">
        <v>53</v>
      </c>
      <c r="F71" s="7">
        <v>158789.92000000001</v>
      </c>
      <c r="G71" s="1" t="s">
        <v>37</v>
      </c>
    </row>
    <row r="73" spans="1:7">
      <c r="A73" s="1" t="s">
        <v>87</v>
      </c>
    </row>
    <row r="74" spans="1:7">
      <c r="B74" s="1" t="s">
        <v>52</v>
      </c>
      <c r="F74" s="7">
        <f>F33+F64+D66</f>
        <v>167648.51599999997</v>
      </c>
      <c r="G74" s="1" t="s">
        <v>37</v>
      </c>
    </row>
    <row r="76" spans="1:7">
      <c r="A76" s="1" t="s">
        <v>88</v>
      </c>
      <c r="F76" s="7">
        <f>F71-F74</f>
        <v>-8858.5959999999614</v>
      </c>
      <c r="G76" s="1" t="s">
        <v>37</v>
      </c>
    </row>
    <row r="77" spans="1:7">
      <c r="B77" s="1" t="s">
        <v>51</v>
      </c>
      <c r="F77" s="7"/>
    </row>
    <row r="79" spans="1:7">
      <c r="A79" s="1" t="s">
        <v>39</v>
      </c>
    </row>
    <row r="80" spans="1:7">
      <c r="B80" s="1" t="s">
        <v>89</v>
      </c>
      <c r="D80" s="12">
        <v>144414.6</v>
      </c>
      <c r="E80" s="1" t="s">
        <v>37</v>
      </c>
    </row>
    <row r="81" spans="1:7">
      <c r="D81" s="7"/>
    </row>
    <row r="82" spans="1:7">
      <c r="A82" s="1" t="s">
        <v>90</v>
      </c>
      <c r="D82" s="7"/>
    </row>
    <row r="83" spans="1:7">
      <c r="A83" s="1" t="s">
        <v>92</v>
      </c>
      <c r="D83" s="7"/>
      <c r="E83" s="7">
        <v>14375.32</v>
      </c>
      <c r="F83" s="1" t="s">
        <v>37</v>
      </c>
    </row>
    <row r="84" spans="1:7">
      <c r="A84" s="1" t="s">
        <v>91</v>
      </c>
      <c r="D84" s="7"/>
    </row>
    <row r="85" spans="1:7">
      <c r="A85" s="1" t="s">
        <v>92</v>
      </c>
      <c r="D85" s="7"/>
      <c r="E85" s="7">
        <v>18692.490000000002</v>
      </c>
      <c r="F85" s="1" t="s">
        <v>37</v>
      </c>
    </row>
    <row r="86" spans="1:7" ht="66" customHeight="1"/>
    <row r="87" spans="1:7">
      <c r="A87" s="1" t="s">
        <v>40</v>
      </c>
    </row>
    <row r="89" spans="1:7" ht="76.5">
      <c r="A89" s="8" t="s">
        <v>41</v>
      </c>
      <c r="B89" s="22" t="s">
        <v>42</v>
      </c>
      <c r="C89" s="22"/>
      <c r="D89" s="8" t="s">
        <v>43</v>
      </c>
      <c r="E89" s="22" t="s">
        <v>44</v>
      </c>
      <c r="F89" s="22"/>
      <c r="G89" s="8" t="s">
        <v>45</v>
      </c>
    </row>
    <row r="90" spans="1:7" ht="30" customHeight="1">
      <c r="A90" s="15" t="s">
        <v>46</v>
      </c>
      <c r="B90" s="14" t="s">
        <v>67</v>
      </c>
      <c r="C90" s="14"/>
      <c r="D90" s="10">
        <v>2</v>
      </c>
      <c r="E90" s="14" t="s">
        <v>69</v>
      </c>
      <c r="F90" s="14"/>
      <c r="G90" s="10">
        <v>2</v>
      </c>
    </row>
    <row r="91" spans="1:7" ht="32.25" customHeight="1">
      <c r="A91" s="15"/>
      <c r="B91" s="14" t="s">
        <v>55</v>
      </c>
      <c r="C91" s="14"/>
      <c r="D91" s="10"/>
      <c r="E91" s="14" t="s">
        <v>69</v>
      </c>
      <c r="F91" s="14"/>
      <c r="G91" s="10"/>
    </row>
    <row r="92" spans="1:7" ht="28.5" customHeight="1">
      <c r="A92" s="15"/>
      <c r="B92" s="14" t="s">
        <v>56</v>
      </c>
      <c r="C92" s="14"/>
      <c r="D92" s="10"/>
      <c r="E92" s="14" t="s">
        <v>69</v>
      </c>
      <c r="F92" s="14"/>
      <c r="G92" s="10"/>
    </row>
    <row r="93" spans="1:7" ht="33.75" customHeight="1">
      <c r="A93" s="10" t="s">
        <v>57</v>
      </c>
      <c r="B93" s="14" t="s">
        <v>58</v>
      </c>
      <c r="C93" s="14"/>
      <c r="D93" s="10"/>
      <c r="E93" s="14" t="s">
        <v>70</v>
      </c>
      <c r="F93" s="14"/>
      <c r="G93" s="10"/>
    </row>
    <row r="94" spans="1:7" ht="43.5" customHeight="1">
      <c r="A94" s="15" t="s">
        <v>59</v>
      </c>
      <c r="B94" s="14" t="s">
        <v>68</v>
      </c>
      <c r="C94" s="14"/>
      <c r="D94" s="10"/>
      <c r="E94" s="14" t="s">
        <v>71</v>
      </c>
      <c r="F94" s="14"/>
      <c r="G94" s="10"/>
    </row>
    <row r="95" spans="1:7" ht="69" customHeight="1">
      <c r="A95" s="15"/>
      <c r="B95" s="14" t="s">
        <v>60</v>
      </c>
      <c r="C95" s="14"/>
      <c r="D95" s="10"/>
      <c r="E95" s="14" t="s">
        <v>72</v>
      </c>
      <c r="F95" s="14"/>
      <c r="G95" s="10"/>
    </row>
    <row r="96" spans="1:7" ht="37.5" customHeight="1">
      <c r="A96" s="15"/>
      <c r="B96" s="14" t="s">
        <v>64</v>
      </c>
      <c r="C96" s="14"/>
      <c r="D96" s="10">
        <v>1</v>
      </c>
      <c r="E96" s="14" t="s">
        <v>73</v>
      </c>
      <c r="F96" s="14"/>
      <c r="G96" s="10">
        <v>1</v>
      </c>
    </row>
    <row r="97" spans="1:7" ht="60" customHeight="1">
      <c r="A97" s="15"/>
      <c r="B97" s="14" t="s">
        <v>65</v>
      </c>
      <c r="C97" s="14"/>
      <c r="D97" s="10"/>
      <c r="E97" s="14" t="s">
        <v>74</v>
      </c>
      <c r="F97" s="14"/>
      <c r="G97" s="10"/>
    </row>
    <row r="98" spans="1:7" ht="33" customHeight="1">
      <c r="A98" s="15"/>
      <c r="B98" s="14" t="s">
        <v>66</v>
      </c>
      <c r="C98" s="14"/>
      <c r="D98" s="10">
        <v>2</v>
      </c>
      <c r="E98" s="14" t="s">
        <v>75</v>
      </c>
      <c r="F98" s="14"/>
      <c r="G98" s="10">
        <v>2</v>
      </c>
    </row>
    <row r="99" spans="1:7" ht="42.75" customHeight="1">
      <c r="A99" s="15"/>
      <c r="B99" s="14" t="s">
        <v>61</v>
      </c>
      <c r="C99" s="14"/>
      <c r="D99" s="10"/>
      <c r="E99" s="14" t="s">
        <v>76</v>
      </c>
      <c r="F99" s="14"/>
      <c r="G99" s="10"/>
    </row>
    <row r="100" spans="1:7" ht="36" customHeight="1">
      <c r="A100" s="15"/>
      <c r="B100" s="14" t="s">
        <v>62</v>
      </c>
      <c r="C100" s="14"/>
      <c r="D100" s="10"/>
      <c r="E100" s="14" t="s">
        <v>71</v>
      </c>
      <c r="F100" s="14"/>
      <c r="G100" s="10"/>
    </row>
    <row r="101" spans="1:7">
      <c r="A101" s="15"/>
      <c r="B101" s="14" t="s">
        <v>63</v>
      </c>
      <c r="C101" s="14"/>
      <c r="D101" s="10"/>
      <c r="E101" s="14"/>
      <c r="F101" s="14"/>
      <c r="G101" s="10"/>
    </row>
    <row r="104" spans="1:7">
      <c r="A104" s="1" t="s">
        <v>80</v>
      </c>
      <c r="F104" s="1" t="s">
        <v>79</v>
      </c>
    </row>
    <row r="106" spans="1:7">
      <c r="A106" s="1" t="s">
        <v>84</v>
      </c>
      <c r="F106" s="1" t="s">
        <v>81</v>
      </c>
    </row>
  </sheetData>
  <sortState ref="B38:G63">
    <sortCondition ref="D38:D63" customList="Январь,Февраль,Март,Апрель,Май,Июнь,Июль,Август,Сентябрь,Октябрь,Ноябрь,Декабрь"/>
  </sortState>
  <mergeCells count="149">
    <mergeCell ref="F47:G47"/>
    <mergeCell ref="F48:G48"/>
    <mergeCell ref="F49:G49"/>
    <mergeCell ref="F58:G58"/>
    <mergeCell ref="F59:G59"/>
    <mergeCell ref="F60:G60"/>
    <mergeCell ref="F61:G61"/>
    <mergeCell ref="F62:G62"/>
    <mergeCell ref="F63:G63"/>
    <mergeCell ref="F50:G50"/>
    <mergeCell ref="F51:G51"/>
    <mergeCell ref="F52:G52"/>
    <mergeCell ref="F53:G53"/>
    <mergeCell ref="F54:G54"/>
    <mergeCell ref="F55:G55"/>
    <mergeCell ref="F56:G56"/>
    <mergeCell ref="F57:G57"/>
    <mergeCell ref="D47:E47"/>
    <mergeCell ref="D48:E48"/>
    <mergeCell ref="D49:E49"/>
    <mergeCell ref="D58:E58"/>
    <mergeCell ref="D59:E59"/>
    <mergeCell ref="D60:E60"/>
    <mergeCell ref="D61:E61"/>
    <mergeCell ref="D62:E62"/>
    <mergeCell ref="D63:E63"/>
    <mergeCell ref="D50:E50"/>
    <mergeCell ref="D51:E51"/>
    <mergeCell ref="D52:E52"/>
    <mergeCell ref="D53:E53"/>
    <mergeCell ref="D54:E54"/>
    <mergeCell ref="D55:E55"/>
    <mergeCell ref="D56:E56"/>
    <mergeCell ref="D57:E57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58:C58"/>
    <mergeCell ref="B59:C59"/>
    <mergeCell ref="B60:C60"/>
    <mergeCell ref="B61:C61"/>
    <mergeCell ref="B62:C62"/>
    <mergeCell ref="B63:C63"/>
    <mergeCell ref="F64:G64"/>
    <mergeCell ref="B89:C89"/>
    <mergeCell ref="E89:F89"/>
    <mergeCell ref="A90:A92"/>
    <mergeCell ref="B90:C90"/>
    <mergeCell ref="E90:F90"/>
    <mergeCell ref="B91:C91"/>
    <mergeCell ref="E91:F91"/>
    <mergeCell ref="B92:C92"/>
    <mergeCell ref="E92:F92"/>
    <mergeCell ref="B64:C64"/>
    <mergeCell ref="D64:E64"/>
    <mergeCell ref="B93:C93"/>
    <mergeCell ref="E93:F93"/>
    <mergeCell ref="A94:A101"/>
    <mergeCell ref="B94:C94"/>
    <mergeCell ref="E94:F94"/>
    <mergeCell ref="B95:C95"/>
    <mergeCell ref="E95:F95"/>
    <mergeCell ref="B96:C96"/>
    <mergeCell ref="E96:F96"/>
    <mergeCell ref="B100:C100"/>
    <mergeCell ref="E100:F100"/>
    <mergeCell ref="B101:C101"/>
    <mergeCell ref="E101:F101"/>
    <mergeCell ref="B97:C97"/>
    <mergeCell ref="E97:F97"/>
    <mergeCell ref="B98:C98"/>
    <mergeCell ref="E98:F98"/>
    <mergeCell ref="B99:C99"/>
    <mergeCell ref="E99:F9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2013-03-17T13:29:11Z</dcterms:modified>
</cp:coreProperties>
</file>