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2" l="1"/>
  <c r="F31"/>
  <c r="F29"/>
  <c r="F25"/>
  <c r="F24"/>
  <c r="F79"/>
  <c r="D81"/>
  <c r="G19"/>
  <c r="E19"/>
  <c r="C19"/>
  <c r="D82"/>
  <c r="F27"/>
  <c r="F26"/>
  <c r="F18"/>
  <c r="F17"/>
  <c r="F16"/>
  <c r="F15"/>
  <c r="F14"/>
  <c r="F19" l="1"/>
  <c r="F33"/>
  <c r="F89" s="1"/>
  <c r="F91" s="1"/>
</calcChain>
</file>

<file path=xl/sharedStrings.xml><?xml version="1.0" encoding="utf-8"?>
<sst xmlns="http://schemas.openxmlformats.org/spreadsheetml/2006/main" count="194" uniqueCount="145">
  <si>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</si>
  <si>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</si>
  <si>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</si>
  <si>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</si>
  <si>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</si>
  <si>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</si>
  <si>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</si>
  <si>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</si>
  <si>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</si>
  <si>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</si>
  <si>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</si>
  <si>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</si>
  <si>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</si>
  <si>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</si>
  <si>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</si>
  <si>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</si>
  <si>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</si>
  <si>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</si>
  <si>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</si>
  <si>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</si>
  <si>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</si>
  <si>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</si>
  <si>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</si>
  <si>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</si>
  <si>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</si>
  <si>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</si>
  <si>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</si>
  <si>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</si>
  <si>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</si>
  <si>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</si>
  <si>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</si>
  <si>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</si>
  <si>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</si>
  <si>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</si>
  <si>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</si>
  <si>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</si>
  <si>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</si>
  <si>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</si>
  <si>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</si>
  <si>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</si>
  <si>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</si>
  <si>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</si>
  <si>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</si>
  <si>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</si>
  <si>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</si>
  <si>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</si>
  <si>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</si>
  <si>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</si>
  <si>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</si>
  <si>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</si>
  <si>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</si>
  <si>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</si>
  <si>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</si>
  <si>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</si>
  <si>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</si>
  <si>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</si>
  <si>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</si>
  <si>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</si>
  <si>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</si>
  <si>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</si>
  <si>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</si>
  <si>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</si>
  <si>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</si>
  <si>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</si>
  <si>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</si>
  <si>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</si>
  <si>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</si>
  <si>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</si>
  <si>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</si>
  <si>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</si>
  <si>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</si>
  <si>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</si>
  <si>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</si>
  <si>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</si>
  <si>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</si>
  <si>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</si>
  <si>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</si>
  <si>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</si>
  <si>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</si>
  <si>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</si>
  <si>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</si>
  <si>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</si>
  <si>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</si>
  <si>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</si>
  <si>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</si>
  <si>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</si>
  <si>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</si>
  <si>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</si>
  <si>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</si>
  <si>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</si>
  <si>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</si>
  <si>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</si>
  <si>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</si>
  <si>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</si>
  <si>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  по улице Дружбы 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</si>
  <si>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</si>
  <si>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</si>
  <si>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</si>
  <si>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</si>
  <si>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</si>
  <si>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</si>
  <si>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</si>
  <si>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</si>
  <si>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Ноябрь</t>
  </si>
  <si>
    <t>Декабрь</t>
  </si>
  <si>
    <t>подвал ремонт с/отопления</t>
  </si>
  <si>
    <t>кв.76 прочистка стояка канализации</t>
  </si>
  <si>
    <t>кв.98 прочистка стояка канализации</t>
  </si>
  <si>
    <t>под.№4 подвал засыпка канализационного лежака грунтом</t>
  </si>
  <si>
    <t>подвал прочистка лежака канализации</t>
  </si>
  <si>
    <t>подвал прочистка лежака канализации до колодца 17 метров</t>
  </si>
  <si>
    <t>замена стояка ХВС</t>
  </si>
  <si>
    <t>под.№5 замена стояка канализации</t>
  </si>
  <si>
    <t>кв.68 замена стояка канализации</t>
  </si>
  <si>
    <t>кв.77 замена стояка канализации</t>
  </si>
  <si>
    <t>кв.78 замена стояка канализации</t>
  </si>
  <si>
    <t>кв.45 замена стояка канализации</t>
  </si>
  <si>
    <t>подвал прочистка лежака канализации до колодца</t>
  </si>
  <si>
    <t>кв.96 замена стояка канализации</t>
  </si>
  <si>
    <t>кв.50 прочистка врезки на гребенку</t>
  </si>
  <si>
    <t>кв.69 замена стояка канализации</t>
  </si>
  <si>
    <t>кв.69 замена стояка ХВ</t>
  </si>
  <si>
    <t>кв.73 замена стояка канализации</t>
  </si>
  <si>
    <t>подвал ремонт ХВ</t>
  </si>
  <si>
    <t>кв.52 ремонт стояка ХВ,подвал уборка мусора из узла учета</t>
  </si>
  <si>
    <t>ремонт освещения подвалов,замена эл.проводки</t>
  </si>
  <si>
    <t>ремонт освещения подвалов</t>
  </si>
  <si>
    <t>под.№5 прочистка стояка канализации</t>
  </si>
  <si>
    <t>кв.78 ремонт лежака ХВ</t>
  </si>
  <si>
    <t>подвал ремонт лежака и врезки ХВ</t>
  </si>
  <si>
    <t>подвал ремонт лежака ХВ</t>
  </si>
  <si>
    <t>кв.30 наладка с/отопления</t>
  </si>
  <si>
    <t>кв.86 замена стояка канализации</t>
  </si>
  <si>
    <t>кв.98 замена врезки ХВ</t>
  </si>
  <si>
    <t>Октябрь</t>
  </si>
  <si>
    <t>очистка крыши от снега и льда</t>
  </si>
  <si>
    <t>остекление</t>
  </si>
  <si>
    <t>проверка и прочистка дымоходов</t>
  </si>
  <si>
    <t>кв.69,73 ремонт бетонных полов</t>
  </si>
  <si>
    <t>устройство бетонных полов в комнате учета воды</t>
  </si>
  <si>
    <t xml:space="preserve">косметический ремонт в помещении водоучета </t>
  </si>
  <si>
    <t>окраска огражденя</t>
  </si>
  <si>
    <t>окраска распределительных шкафов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</si>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</sst>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85" workbookViewId="0">
      <selection activeCell="F98" sqref="F9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4305.8999999999996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6</v>
      </c>
    </row>
    <row r="9" spans="1:10">
      <c r="A9" s="1" t="s">
        <v>5</v>
      </c>
      <c r="B9" s="1">
        <v>98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143</v>
      </c>
      <c r="G13" s="13" t="s">
        <v>144</v>
      </c>
      <c r="H13" s="2"/>
      <c r="I13" s="2"/>
      <c r="J13" s="2"/>
    </row>
    <row r="14" spans="1:10">
      <c r="A14" s="4" t="s">
        <v>47</v>
      </c>
      <c r="B14" s="5">
        <f>C14/2.495</f>
        <v>133788.32464929859</v>
      </c>
      <c r="C14" s="6">
        <v>333801.87</v>
      </c>
      <c r="D14" s="6"/>
      <c r="E14" s="6">
        <v>324164.78999999998</v>
      </c>
      <c r="F14" s="6">
        <f>C14-D14-E14</f>
        <v>9637.0800000000163</v>
      </c>
      <c r="G14" s="6">
        <v>15272.61</v>
      </c>
    </row>
    <row r="15" spans="1:10">
      <c r="A15" s="4" t="s">
        <v>48</v>
      </c>
      <c r="B15" s="5">
        <f>C15/1282.165</f>
        <v>572.80583232267293</v>
      </c>
      <c r="C15" s="6">
        <v>734431.59</v>
      </c>
      <c r="D15" s="6"/>
      <c r="E15" s="6">
        <v>708870.45</v>
      </c>
      <c r="F15" s="6">
        <f t="shared" ref="F15:F18" si="0">C15-D15-E15</f>
        <v>25561.140000000014</v>
      </c>
      <c r="G15" s="6">
        <v>70034.13</v>
      </c>
    </row>
    <row r="16" spans="1:10" ht="16.5">
      <c r="A16" s="4" t="s">
        <v>49</v>
      </c>
      <c r="B16" s="5">
        <f>C16/13.16</f>
        <v>13344.016717325228</v>
      </c>
      <c r="C16" s="6">
        <v>175607.26</v>
      </c>
      <c r="D16" s="6">
        <v>174474.81</v>
      </c>
      <c r="E16" s="6"/>
      <c r="F16" s="6">
        <f t="shared" si="0"/>
        <v>1132.4500000000116</v>
      </c>
      <c r="G16" s="6">
        <v>1132.45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13344</v>
      </c>
      <c r="C18" s="6">
        <v>266955.57</v>
      </c>
      <c r="D18" s="6"/>
      <c r="E18" s="6">
        <v>265048.14</v>
      </c>
      <c r="F18" s="6">
        <f t="shared" si="0"/>
        <v>1907.429999999993</v>
      </c>
      <c r="G18" s="6">
        <v>1907.43</v>
      </c>
    </row>
    <row r="19" spans="1:7">
      <c r="A19" s="4" t="s">
        <v>82</v>
      </c>
      <c r="B19" s="5"/>
      <c r="C19" s="6">
        <f>SUM(C14:C18)</f>
        <v>1510796.29</v>
      </c>
      <c r="D19" s="6"/>
      <c r="E19" s="6">
        <f>SUM(E14:E18)</f>
        <v>1298083.3799999999</v>
      </c>
      <c r="F19" s="6">
        <f>SUM(F14:F18)</f>
        <v>38238.100000000035</v>
      </c>
      <c r="G19" s="6">
        <f>SUM(G14:G18)</f>
        <v>88346.62</v>
      </c>
    </row>
    <row r="21" spans="1:7">
      <c r="A21" s="1" t="s">
        <v>13</v>
      </c>
    </row>
    <row r="23" spans="1:7" ht="64.5" customHeight="1">
      <c r="A23" s="9" t="s">
        <v>14</v>
      </c>
      <c r="B23" s="21" t="s">
        <v>15</v>
      </c>
      <c r="C23" s="17"/>
      <c r="D23" s="21" t="s">
        <v>16</v>
      </c>
      <c r="E23" s="17"/>
      <c r="F23" s="21" t="s">
        <v>17</v>
      </c>
      <c r="G23" s="17"/>
    </row>
    <row r="24" spans="1:7" ht="50.25" customHeight="1">
      <c r="A24" s="9">
        <v>1</v>
      </c>
      <c r="B24" s="22" t="s">
        <v>18</v>
      </c>
      <c r="C24" s="22"/>
      <c r="D24" s="23" t="s">
        <v>19</v>
      </c>
      <c r="E24" s="23"/>
      <c r="F24" s="24">
        <f>0.47*12*C6</f>
        <v>24285.275999999998</v>
      </c>
      <c r="G24" s="24"/>
    </row>
    <row r="25" spans="1:7" ht="31.5" customHeight="1">
      <c r="A25" s="9">
        <v>2</v>
      </c>
      <c r="B25" s="22" t="s">
        <v>20</v>
      </c>
      <c r="C25" s="22"/>
      <c r="D25" s="23" t="s">
        <v>19</v>
      </c>
      <c r="E25" s="23"/>
      <c r="F25" s="24">
        <f>1.51*12*C6</f>
        <v>78022.907999999996</v>
      </c>
      <c r="G25" s="24"/>
    </row>
    <row r="26" spans="1:7" ht="32.25" customHeight="1">
      <c r="A26" s="9">
        <v>3</v>
      </c>
      <c r="B26" s="22" t="s">
        <v>21</v>
      </c>
      <c r="C26" s="22"/>
      <c r="D26" s="23" t="s">
        <v>25</v>
      </c>
      <c r="E26" s="23"/>
      <c r="F26" s="24">
        <f>0.1*12*C6</f>
        <v>5167.08</v>
      </c>
      <c r="G26" s="24"/>
    </row>
    <row r="27" spans="1:7">
      <c r="A27" s="9">
        <v>4</v>
      </c>
      <c r="B27" s="22" t="s">
        <v>22</v>
      </c>
      <c r="C27" s="22"/>
      <c r="D27" s="23" t="s">
        <v>23</v>
      </c>
      <c r="E27" s="23"/>
      <c r="F27" s="24">
        <f>0.14*12*C6</f>
        <v>7233.9120000000003</v>
      </c>
      <c r="G27" s="24"/>
    </row>
    <row r="28" spans="1:7" ht="30" customHeight="1">
      <c r="A28" s="9">
        <v>5</v>
      </c>
      <c r="B28" s="22" t="s">
        <v>24</v>
      </c>
      <c r="C28" s="22"/>
      <c r="D28" s="23" t="s">
        <v>25</v>
      </c>
      <c r="E28" s="23"/>
      <c r="F28" s="24">
        <f>0.69*12*C6</f>
        <v>35652.851999999992</v>
      </c>
      <c r="G28" s="24"/>
    </row>
    <row r="29" spans="1:7" ht="46.5" customHeight="1">
      <c r="A29" s="9">
        <v>6</v>
      </c>
      <c r="B29" s="22" t="s">
        <v>26</v>
      </c>
      <c r="C29" s="22"/>
      <c r="D29" s="23" t="s">
        <v>27</v>
      </c>
      <c r="E29" s="23"/>
      <c r="F29" s="24">
        <f>0.91*12*C6</f>
        <v>47020.427999999993</v>
      </c>
      <c r="G29" s="24"/>
    </row>
    <row r="30" spans="1:7" ht="29.25" customHeight="1">
      <c r="A30" s="9">
        <v>7</v>
      </c>
      <c r="B30" s="22" t="s">
        <v>28</v>
      </c>
      <c r="C30" s="22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2" t="s">
        <v>29</v>
      </c>
      <c r="C31" s="22"/>
      <c r="D31" s="23" t="s">
        <v>19</v>
      </c>
      <c r="E31" s="23"/>
      <c r="F31" s="24">
        <f>1.45*12*C6</f>
        <v>74922.659999999989</v>
      </c>
      <c r="G31" s="24"/>
    </row>
    <row r="32" spans="1:7" ht="30" customHeight="1">
      <c r="A32" s="9">
        <v>9</v>
      </c>
      <c r="B32" s="22" t="s">
        <v>30</v>
      </c>
      <c r="C32" s="22"/>
      <c r="D32" s="23" t="s">
        <v>78</v>
      </c>
      <c r="E32" s="23"/>
      <c r="F32" s="24">
        <f>0.23*12*C6</f>
        <v>11884.284</v>
      </c>
      <c r="G32" s="24"/>
    </row>
    <row r="33" spans="1:7" ht="31.5" customHeight="1">
      <c r="A33" s="9"/>
      <c r="B33" s="22" t="s">
        <v>31</v>
      </c>
      <c r="C33" s="22"/>
      <c r="D33" s="23"/>
      <c r="E33" s="23"/>
      <c r="F33" s="24">
        <f>SUM(F24:G32)</f>
        <v>284189.39999999997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1" t="s">
        <v>34</v>
      </c>
      <c r="E37" s="17"/>
      <c r="F37" s="21" t="s">
        <v>35</v>
      </c>
      <c r="G37" s="17"/>
    </row>
    <row r="38" spans="1:7" ht="30.75" customHeight="1">
      <c r="A38" s="9">
        <v>1</v>
      </c>
      <c r="B38" s="22" t="s">
        <v>105</v>
      </c>
      <c r="C38" s="22"/>
      <c r="D38" s="23" t="s">
        <v>95</v>
      </c>
      <c r="E38" s="23"/>
      <c r="F38" s="24">
        <v>3323.63</v>
      </c>
      <c r="G38" s="24"/>
    </row>
    <row r="39" spans="1:7" ht="30.75" customHeight="1">
      <c r="A39" s="9">
        <v>2</v>
      </c>
      <c r="B39" s="22" t="s">
        <v>106</v>
      </c>
      <c r="C39" s="22"/>
      <c r="D39" s="23" t="s">
        <v>95</v>
      </c>
      <c r="E39" s="23"/>
      <c r="F39" s="24">
        <v>1641.35</v>
      </c>
      <c r="G39" s="24"/>
    </row>
    <row r="40" spans="1:7" ht="30.75" customHeight="1">
      <c r="A40" s="11">
        <v>3</v>
      </c>
      <c r="B40" s="22" t="s">
        <v>107</v>
      </c>
      <c r="C40" s="22"/>
      <c r="D40" s="23" t="s">
        <v>96</v>
      </c>
      <c r="E40" s="23"/>
      <c r="F40" s="24">
        <v>1975.41</v>
      </c>
      <c r="G40" s="24"/>
    </row>
    <row r="41" spans="1:7" ht="31.5" customHeight="1">
      <c r="A41" s="11">
        <v>4</v>
      </c>
      <c r="B41" s="22" t="s">
        <v>108</v>
      </c>
      <c r="C41" s="22"/>
      <c r="D41" s="23" t="s">
        <v>97</v>
      </c>
      <c r="E41" s="23"/>
      <c r="F41" s="24">
        <v>1254.3800000000001</v>
      </c>
      <c r="G41" s="24"/>
    </row>
    <row r="42" spans="1:7" ht="33" customHeight="1">
      <c r="A42" s="11">
        <v>5</v>
      </c>
      <c r="B42" s="22" t="s">
        <v>109</v>
      </c>
      <c r="C42" s="22"/>
      <c r="D42" s="23" t="s">
        <v>97</v>
      </c>
      <c r="E42" s="23"/>
      <c r="F42" s="24">
        <v>2508.77</v>
      </c>
      <c r="G42" s="24"/>
    </row>
    <row r="43" spans="1:7" ht="34.5" customHeight="1">
      <c r="A43" s="11">
        <v>6</v>
      </c>
      <c r="B43" s="22" t="s">
        <v>110</v>
      </c>
      <c r="C43" s="22"/>
      <c r="D43" s="23" t="s">
        <v>97</v>
      </c>
      <c r="E43" s="23"/>
      <c r="F43" s="24">
        <v>6376.91</v>
      </c>
      <c r="G43" s="24"/>
    </row>
    <row r="44" spans="1:7" ht="33" customHeight="1">
      <c r="A44" s="11">
        <v>7</v>
      </c>
      <c r="B44" s="22" t="s">
        <v>111</v>
      </c>
      <c r="C44" s="22"/>
      <c r="D44" s="23" t="s">
        <v>98</v>
      </c>
      <c r="E44" s="23"/>
      <c r="F44" s="24">
        <v>6274</v>
      </c>
      <c r="G44" s="24"/>
    </row>
    <row r="45" spans="1:7">
      <c r="A45" s="11">
        <v>8</v>
      </c>
      <c r="B45" s="22" t="s">
        <v>112</v>
      </c>
      <c r="C45" s="22"/>
      <c r="D45" s="23" t="s">
        <v>98</v>
      </c>
      <c r="E45" s="23"/>
      <c r="F45" s="24">
        <v>4599.3100000000004</v>
      </c>
      <c r="G45" s="24"/>
    </row>
    <row r="46" spans="1:7">
      <c r="A46" s="11">
        <v>9</v>
      </c>
      <c r="B46" s="22" t="s">
        <v>105</v>
      </c>
      <c r="C46" s="22"/>
      <c r="D46" s="23" t="s">
        <v>98</v>
      </c>
      <c r="E46" s="23"/>
      <c r="F46" s="24">
        <v>4178.4799999999996</v>
      </c>
      <c r="G46" s="24"/>
    </row>
    <row r="47" spans="1:7">
      <c r="A47" s="11">
        <v>10</v>
      </c>
      <c r="B47" s="22" t="s">
        <v>113</v>
      </c>
      <c r="C47" s="22"/>
      <c r="D47" s="23" t="s">
        <v>98</v>
      </c>
      <c r="E47" s="23"/>
      <c r="F47" s="24">
        <v>2787.25</v>
      </c>
      <c r="G47" s="24"/>
    </row>
    <row r="48" spans="1:7">
      <c r="A48" s="11">
        <v>11</v>
      </c>
      <c r="B48" s="22" t="s">
        <v>114</v>
      </c>
      <c r="C48" s="22"/>
      <c r="D48" s="23" t="s">
        <v>98</v>
      </c>
      <c r="E48" s="23"/>
      <c r="F48" s="24">
        <v>4854.66</v>
      </c>
      <c r="G48" s="24"/>
    </row>
    <row r="49" spans="1:7" ht="31.5" customHeight="1">
      <c r="A49" s="11">
        <v>12</v>
      </c>
      <c r="B49" s="22" t="s">
        <v>115</v>
      </c>
      <c r="C49" s="22"/>
      <c r="D49" s="23" t="s">
        <v>98</v>
      </c>
      <c r="E49" s="23"/>
      <c r="F49" s="24">
        <v>4679.83</v>
      </c>
      <c r="G49" s="24"/>
    </row>
    <row r="50" spans="1:7" ht="33" customHeight="1">
      <c r="A50" s="11">
        <v>13</v>
      </c>
      <c r="B50" s="22" t="s">
        <v>116</v>
      </c>
      <c r="C50" s="22"/>
      <c r="D50" s="23" t="s">
        <v>99</v>
      </c>
      <c r="E50" s="23"/>
      <c r="F50" s="24">
        <v>4485.0600000000004</v>
      </c>
      <c r="G50" s="24"/>
    </row>
    <row r="51" spans="1:7" ht="63" customHeight="1">
      <c r="A51" s="11">
        <v>14</v>
      </c>
      <c r="B51" s="22" t="s">
        <v>117</v>
      </c>
      <c r="C51" s="22"/>
      <c r="D51" s="23" t="s">
        <v>99</v>
      </c>
      <c r="E51" s="23"/>
      <c r="F51" s="24">
        <v>2219.7399999999998</v>
      </c>
      <c r="G51" s="24"/>
    </row>
    <row r="52" spans="1:7" ht="16.5" customHeight="1">
      <c r="A52" s="11">
        <v>15</v>
      </c>
      <c r="B52" s="22" t="s">
        <v>118</v>
      </c>
      <c r="C52" s="22"/>
      <c r="D52" s="23" t="s">
        <v>99</v>
      </c>
      <c r="E52" s="23"/>
      <c r="F52" s="24">
        <v>5788.56</v>
      </c>
      <c r="G52" s="24"/>
    </row>
    <row r="53" spans="1:7" ht="17.25" customHeight="1">
      <c r="A53" s="11">
        <v>16</v>
      </c>
      <c r="B53" s="22" t="s">
        <v>119</v>
      </c>
      <c r="C53" s="22"/>
      <c r="D53" s="23" t="s">
        <v>100</v>
      </c>
      <c r="E53" s="23"/>
      <c r="F53" s="24">
        <v>1708.68</v>
      </c>
      <c r="G53" s="24"/>
    </row>
    <row r="54" spans="1:7" ht="33" customHeight="1">
      <c r="A54" s="11">
        <v>17</v>
      </c>
      <c r="B54" s="22" t="s">
        <v>120</v>
      </c>
      <c r="C54" s="22"/>
      <c r="D54" s="23" t="s">
        <v>100</v>
      </c>
      <c r="E54" s="23"/>
      <c r="F54" s="24">
        <v>4428.47</v>
      </c>
      <c r="G54" s="24"/>
    </row>
    <row r="55" spans="1:7">
      <c r="A55" s="11">
        <v>18</v>
      </c>
      <c r="B55" s="22" t="s">
        <v>121</v>
      </c>
      <c r="C55" s="22"/>
      <c r="D55" s="23" t="s">
        <v>100</v>
      </c>
      <c r="E55" s="23"/>
      <c r="F55" s="24">
        <v>2015.16</v>
      </c>
      <c r="G55" s="24"/>
    </row>
    <row r="56" spans="1:7" ht="31.5" customHeight="1">
      <c r="A56" s="11">
        <v>19</v>
      </c>
      <c r="B56" s="22" t="s">
        <v>122</v>
      </c>
      <c r="C56" s="22"/>
      <c r="D56" s="23" t="s">
        <v>100</v>
      </c>
      <c r="E56" s="23"/>
      <c r="F56" s="24">
        <v>3210.34</v>
      </c>
      <c r="G56" s="24"/>
    </row>
    <row r="57" spans="1:7" ht="16.5" customHeight="1">
      <c r="A57" s="11">
        <v>20</v>
      </c>
      <c r="B57" s="22" t="s">
        <v>111</v>
      </c>
      <c r="C57" s="22"/>
      <c r="D57" s="23" t="s">
        <v>101</v>
      </c>
      <c r="E57" s="23"/>
      <c r="F57" s="24">
        <v>6548</v>
      </c>
      <c r="G57" s="24"/>
    </row>
    <row r="58" spans="1:7">
      <c r="A58" s="11">
        <v>21</v>
      </c>
      <c r="B58" s="22" t="s">
        <v>123</v>
      </c>
      <c r="C58" s="22"/>
      <c r="D58" s="23" t="s">
        <v>101</v>
      </c>
      <c r="E58" s="23"/>
      <c r="F58" s="24">
        <v>1470.11</v>
      </c>
      <c r="G58" s="24"/>
    </row>
    <row r="59" spans="1:7">
      <c r="A59" s="11">
        <v>22</v>
      </c>
      <c r="B59" s="22" t="s">
        <v>124</v>
      </c>
      <c r="C59" s="22"/>
      <c r="D59" s="23" t="s">
        <v>101</v>
      </c>
      <c r="E59" s="23"/>
      <c r="F59" s="24">
        <v>1470.11</v>
      </c>
      <c r="G59" s="24"/>
    </row>
    <row r="60" spans="1:7" ht="33.75" customHeight="1">
      <c r="A60" s="11">
        <v>23</v>
      </c>
      <c r="B60" s="22" t="s">
        <v>125</v>
      </c>
      <c r="C60" s="22"/>
      <c r="D60" s="23" t="s">
        <v>101</v>
      </c>
      <c r="E60" s="23"/>
      <c r="F60" s="24">
        <v>1511.21</v>
      </c>
      <c r="G60" s="24"/>
    </row>
    <row r="61" spans="1:7" ht="30.75" customHeight="1">
      <c r="A61" s="11">
        <v>24</v>
      </c>
      <c r="B61" s="22" t="s">
        <v>126</v>
      </c>
      <c r="C61" s="22"/>
      <c r="D61" s="23" t="s">
        <v>101</v>
      </c>
      <c r="E61" s="23"/>
      <c r="F61" s="24">
        <v>2419.1999999999998</v>
      </c>
      <c r="G61" s="24"/>
    </row>
    <row r="62" spans="1:7" ht="32.25" customHeight="1">
      <c r="A62" s="11">
        <v>25</v>
      </c>
      <c r="B62" s="22" t="s">
        <v>127</v>
      </c>
      <c r="C62" s="22"/>
      <c r="D62" s="23" t="s">
        <v>102</v>
      </c>
      <c r="E62" s="23"/>
      <c r="F62" s="24">
        <v>1164.54</v>
      </c>
      <c r="G62" s="24"/>
    </row>
    <row r="63" spans="1:7" ht="33" customHeight="1">
      <c r="A63" s="11">
        <v>26</v>
      </c>
      <c r="B63" s="22" t="s">
        <v>128</v>
      </c>
      <c r="C63" s="22"/>
      <c r="D63" s="23" t="s">
        <v>102</v>
      </c>
      <c r="E63" s="23"/>
      <c r="F63" s="24">
        <v>3613.97</v>
      </c>
      <c r="G63" s="24"/>
    </row>
    <row r="64" spans="1:7" ht="31.5" customHeight="1">
      <c r="A64" s="11">
        <v>27</v>
      </c>
      <c r="B64" s="22" t="s">
        <v>129</v>
      </c>
      <c r="C64" s="22"/>
      <c r="D64" s="23" t="s">
        <v>103</v>
      </c>
      <c r="E64" s="23"/>
      <c r="F64" s="24">
        <v>3071.56</v>
      </c>
      <c r="G64" s="24"/>
    </row>
    <row r="65" spans="1:7" ht="17.25" customHeight="1">
      <c r="A65" s="11">
        <v>28</v>
      </c>
      <c r="B65" s="22" t="s">
        <v>130</v>
      </c>
      <c r="C65" s="22"/>
      <c r="D65" s="23" t="s">
        <v>103</v>
      </c>
      <c r="E65" s="23"/>
      <c r="F65" s="24">
        <v>2095.14</v>
      </c>
      <c r="G65" s="24"/>
    </row>
    <row r="66" spans="1:7" ht="33.75" customHeight="1">
      <c r="A66" s="11">
        <v>29</v>
      </c>
      <c r="B66" s="22" t="s">
        <v>131</v>
      </c>
      <c r="C66" s="22"/>
      <c r="D66" s="23" t="s">
        <v>104</v>
      </c>
      <c r="E66" s="23"/>
      <c r="F66" s="24">
        <v>303.26</v>
      </c>
      <c r="G66" s="24"/>
    </row>
    <row r="67" spans="1:7" ht="16.5" customHeight="1">
      <c r="A67" s="11">
        <v>30</v>
      </c>
      <c r="B67" s="22" t="s">
        <v>132</v>
      </c>
      <c r="C67" s="22"/>
      <c r="D67" s="23" t="s">
        <v>104</v>
      </c>
      <c r="E67" s="23"/>
      <c r="F67" s="24">
        <v>3327.08</v>
      </c>
      <c r="G67" s="24"/>
    </row>
    <row r="68" spans="1:7" ht="31.5" customHeight="1">
      <c r="A68" s="11">
        <v>31</v>
      </c>
      <c r="B68" s="22" t="s">
        <v>133</v>
      </c>
      <c r="C68" s="22"/>
      <c r="D68" s="23" t="s">
        <v>104</v>
      </c>
      <c r="E68" s="23"/>
      <c r="F68" s="24">
        <v>1537.45</v>
      </c>
      <c r="G68" s="24"/>
    </row>
    <row r="69" spans="1:7">
      <c r="A69" s="11">
        <v>32</v>
      </c>
      <c r="B69" s="22" t="s">
        <v>135</v>
      </c>
      <c r="C69" s="22"/>
      <c r="D69" s="23" t="s">
        <v>95</v>
      </c>
      <c r="E69" s="23"/>
      <c r="F69" s="24">
        <v>1094</v>
      </c>
      <c r="G69" s="24"/>
    </row>
    <row r="70" spans="1:7">
      <c r="A70" s="11">
        <v>33</v>
      </c>
      <c r="B70" s="22" t="s">
        <v>136</v>
      </c>
      <c r="C70" s="22"/>
      <c r="D70" s="23" t="s">
        <v>95</v>
      </c>
      <c r="E70" s="23"/>
      <c r="F70" s="24">
        <v>2831.72</v>
      </c>
      <c r="G70" s="24"/>
    </row>
    <row r="71" spans="1:7">
      <c r="A71" s="11">
        <v>34</v>
      </c>
      <c r="B71" s="22" t="s">
        <v>137</v>
      </c>
      <c r="C71" s="22"/>
      <c r="D71" s="23" t="s">
        <v>98</v>
      </c>
      <c r="E71" s="23"/>
      <c r="F71" s="24">
        <v>2172.42</v>
      </c>
      <c r="G71" s="24"/>
    </row>
    <row r="72" spans="1:7">
      <c r="A72" s="11">
        <v>35</v>
      </c>
      <c r="B72" s="22" t="s">
        <v>138</v>
      </c>
      <c r="C72" s="22"/>
      <c r="D72" s="23" t="s">
        <v>100</v>
      </c>
      <c r="E72" s="23"/>
      <c r="F72" s="24">
        <v>2014</v>
      </c>
      <c r="G72" s="24"/>
    </row>
    <row r="73" spans="1:7" ht="30.75" customHeight="1">
      <c r="A73" s="11">
        <v>36</v>
      </c>
      <c r="B73" s="22" t="s">
        <v>137</v>
      </c>
      <c r="C73" s="22"/>
      <c r="D73" s="23" t="s">
        <v>101</v>
      </c>
      <c r="E73" s="23"/>
      <c r="F73" s="24">
        <v>1469</v>
      </c>
      <c r="G73" s="24"/>
    </row>
    <row r="74" spans="1:7" ht="30.75" customHeight="1">
      <c r="A74" s="11">
        <v>37</v>
      </c>
      <c r="B74" s="22" t="s">
        <v>139</v>
      </c>
      <c r="C74" s="22"/>
      <c r="D74" s="23" t="s">
        <v>101</v>
      </c>
      <c r="E74" s="23"/>
      <c r="F74" s="24">
        <v>1492</v>
      </c>
      <c r="G74" s="24"/>
    </row>
    <row r="75" spans="1:7" ht="32.25" customHeight="1">
      <c r="A75" s="11">
        <v>38</v>
      </c>
      <c r="B75" s="22" t="s">
        <v>140</v>
      </c>
      <c r="C75" s="22"/>
      <c r="D75" s="23" t="s">
        <v>101</v>
      </c>
      <c r="E75" s="23"/>
      <c r="F75" s="24">
        <v>3322</v>
      </c>
      <c r="G75" s="24"/>
    </row>
    <row r="76" spans="1:7" ht="30" customHeight="1">
      <c r="A76" s="11">
        <v>39</v>
      </c>
      <c r="B76" s="22" t="s">
        <v>141</v>
      </c>
      <c r="C76" s="22"/>
      <c r="D76" s="23" t="s">
        <v>101</v>
      </c>
      <c r="E76" s="23"/>
      <c r="F76" s="24">
        <v>2150</v>
      </c>
      <c r="G76" s="24"/>
    </row>
    <row r="77" spans="1:7" ht="33.75" customHeight="1">
      <c r="A77" s="11">
        <v>40</v>
      </c>
      <c r="B77" s="22" t="s">
        <v>142</v>
      </c>
      <c r="C77" s="22"/>
      <c r="D77" s="23" t="s">
        <v>101</v>
      </c>
      <c r="E77" s="23"/>
      <c r="F77" s="24">
        <v>640</v>
      </c>
      <c r="G77" s="24"/>
    </row>
    <row r="78" spans="1:7" ht="33.75" customHeight="1">
      <c r="A78" s="11">
        <v>41</v>
      </c>
      <c r="B78" s="22" t="s">
        <v>137</v>
      </c>
      <c r="C78" s="22"/>
      <c r="D78" s="23" t="s">
        <v>134</v>
      </c>
      <c r="E78" s="23"/>
      <c r="F78" s="24">
        <v>1043</v>
      </c>
      <c r="G78" s="24"/>
    </row>
    <row r="79" spans="1:7" ht="31.5" customHeight="1">
      <c r="A79" s="9"/>
      <c r="B79" s="19" t="s">
        <v>93</v>
      </c>
      <c r="C79" s="20"/>
      <c r="D79" s="21"/>
      <c r="E79" s="17"/>
      <c r="F79" s="16">
        <f>SUM(F38:G78)</f>
        <v>115069.75999999999</v>
      </c>
      <c r="G79" s="17"/>
    </row>
    <row r="81" spans="1:7">
      <c r="A81" s="1" t="s">
        <v>36</v>
      </c>
      <c r="D81" s="7">
        <f>1.36*12*C6</f>
        <v>70272.288</v>
      </c>
      <c r="E81" s="1" t="s">
        <v>37</v>
      </c>
    </row>
    <row r="82" spans="1:7">
      <c r="A82" s="1" t="s">
        <v>38</v>
      </c>
      <c r="D82" s="7">
        <f>D95*5.3%</f>
        <v>29738.56712</v>
      </c>
      <c r="E82" s="1" t="s">
        <v>37</v>
      </c>
    </row>
    <row r="84" spans="1:7">
      <c r="A84" s="1" t="s">
        <v>54</v>
      </c>
    </row>
    <row r="85" spans="1:7">
      <c r="A85" s="1" t="s">
        <v>86</v>
      </c>
    </row>
    <row r="86" spans="1:7">
      <c r="B86" s="1" t="s">
        <v>53</v>
      </c>
      <c r="F86" s="7">
        <v>580652.32999999996</v>
      </c>
      <c r="G86" s="1" t="s">
        <v>37</v>
      </c>
    </row>
    <row r="88" spans="1:7">
      <c r="A88" s="1" t="s">
        <v>87</v>
      </c>
    </row>
    <row r="89" spans="1:7">
      <c r="B89" s="1" t="s">
        <v>52</v>
      </c>
      <c r="F89" s="7">
        <f>F33+F79+D81</f>
        <v>469531.44799999997</v>
      </c>
      <c r="G89" s="1" t="s">
        <v>37</v>
      </c>
    </row>
    <row r="91" spans="1:7">
      <c r="A91" s="1" t="s">
        <v>88</v>
      </c>
      <c r="F91" s="7">
        <f>F86-F89</f>
        <v>111120.88199999998</v>
      </c>
      <c r="G91" s="1" t="s">
        <v>37</v>
      </c>
    </row>
    <row r="92" spans="1:7">
      <c r="B92" s="1" t="s">
        <v>51</v>
      </c>
      <c r="F92" s="7"/>
    </row>
    <row r="94" spans="1:7">
      <c r="A94" s="1" t="s">
        <v>39</v>
      </c>
    </row>
    <row r="95" spans="1:7">
      <c r="B95" s="1" t="s">
        <v>89</v>
      </c>
      <c r="D95" s="12">
        <v>561105.04</v>
      </c>
      <c r="E95" s="1" t="s">
        <v>37</v>
      </c>
    </row>
    <row r="96" spans="1:7">
      <c r="D96" s="7"/>
    </row>
    <row r="97" spans="1:7">
      <c r="A97" s="1" t="s">
        <v>90</v>
      </c>
      <c r="D97" s="7"/>
    </row>
    <row r="98" spans="1:7">
      <c r="A98" s="1" t="s">
        <v>92</v>
      </c>
      <c r="D98" s="7"/>
      <c r="E98" s="7">
        <v>19547.29</v>
      </c>
      <c r="F98" s="1" t="s">
        <v>37</v>
      </c>
    </row>
    <row r="99" spans="1:7">
      <c r="A99" s="1" t="s">
        <v>91</v>
      </c>
      <c r="D99" s="7"/>
    </row>
    <row r="100" spans="1:7">
      <c r="A100" s="1" t="s">
        <v>92</v>
      </c>
      <c r="D100" s="7"/>
      <c r="E100" s="7">
        <v>41865.47</v>
      </c>
      <c r="F100" s="1" t="s">
        <v>37</v>
      </c>
    </row>
    <row r="101" spans="1:7" ht="66" customHeight="1"/>
    <row r="102" spans="1:7">
      <c r="A102" s="1" t="s">
        <v>40</v>
      </c>
    </row>
    <row r="104" spans="1:7" ht="76.5">
      <c r="A104" s="8" t="s">
        <v>41</v>
      </c>
      <c r="B104" s="18" t="s">
        <v>42</v>
      </c>
      <c r="C104" s="18"/>
      <c r="D104" s="8" t="s">
        <v>43</v>
      </c>
      <c r="E104" s="18" t="s">
        <v>44</v>
      </c>
      <c r="F104" s="18"/>
      <c r="G104" s="8" t="s">
        <v>45</v>
      </c>
    </row>
    <row r="105" spans="1:7" ht="30" customHeight="1">
      <c r="A105" s="15" t="s">
        <v>46</v>
      </c>
      <c r="B105" s="14" t="s">
        <v>67</v>
      </c>
      <c r="C105" s="14"/>
      <c r="D105" s="10">
        <v>20</v>
      </c>
      <c r="E105" s="14" t="s">
        <v>69</v>
      </c>
      <c r="F105" s="14"/>
      <c r="G105" s="10">
        <v>18</v>
      </c>
    </row>
    <row r="106" spans="1:7" ht="32.25" customHeight="1">
      <c r="A106" s="15"/>
      <c r="B106" s="14" t="s">
        <v>55</v>
      </c>
      <c r="C106" s="14"/>
      <c r="D106" s="10">
        <v>3</v>
      </c>
      <c r="E106" s="14" t="s">
        <v>69</v>
      </c>
      <c r="F106" s="14"/>
      <c r="G106" s="10">
        <v>3</v>
      </c>
    </row>
    <row r="107" spans="1:7" ht="28.5" customHeight="1">
      <c r="A107" s="15"/>
      <c r="B107" s="14" t="s">
        <v>56</v>
      </c>
      <c r="C107" s="14"/>
      <c r="D107" s="10">
        <v>1</v>
      </c>
      <c r="E107" s="14" t="s">
        <v>69</v>
      </c>
      <c r="F107" s="14"/>
      <c r="G107" s="10">
        <v>1</v>
      </c>
    </row>
    <row r="108" spans="1:7" ht="33.75" customHeight="1">
      <c r="A108" s="10" t="s">
        <v>57</v>
      </c>
      <c r="B108" s="14" t="s">
        <v>58</v>
      </c>
      <c r="C108" s="14"/>
      <c r="D108" s="10"/>
      <c r="E108" s="14" t="s">
        <v>70</v>
      </c>
      <c r="F108" s="14"/>
      <c r="G108" s="10"/>
    </row>
    <row r="109" spans="1:7" ht="43.5" customHeight="1">
      <c r="A109" s="15" t="s">
        <v>59</v>
      </c>
      <c r="B109" s="14" t="s">
        <v>68</v>
      </c>
      <c r="C109" s="14"/>
      <c r="D109" s="10">
        <v>10</v>
      </c>
      <c r="E109" s="14" t="s">
        <v>71</v>
      </c>
      <c r="F109" s="14"/>
      <c r="G109" s="10">
        <v>10</v>
      </c>
    </row>
    <row r="110" spans="1:7" ht="69" customHeight="1">
      <c r="A110" s="15"/>
      <c r="B110" s="14" t="s">
        <v>60</v>
      </c>
      <c r="C110" s="14"/>
      <c r="D110" s="10"/>
      <c r="E110" s="14" t="s">
        <v>72</v>
      </c>
      <c r="F110" s="14"/>
      <c r="G110" s="10"/>
    </row>
    <row r="111" spans="1:7" ht="37.5" customHeight="1">
      <c r="A111" s="15"/>
      <c r="B111" s="14" t="s">
        <v>64</v>
      </c>
      <c r="C111" s="14"/>
      <c r="D111" s="10">
        <v>9</v>
      </c>
      <c r="E111" s="14" t="s">
        <v>73</v>
      </c>
      <c r="F111" s="14"/>
      <c r="G111" s="10">
        <v>9</v>
      </c>
    </row>
    <row r="112" spans="1:7" ht="60" customHeight="1">
      <c r="A112" s="15"/>
      <c r="B112" s="14" t="s">
        <v>65</v>
      </c>
      <c r="C112" s="14"/>
      <c r="D112" s="10"/>
      <c r="E112" s="14" t="s">
        <v>74</v>
      </c>
      <c r="F112" s="14"/>
      <c r="G112" s="10"/>
    </row>
    <row r="113" spans="1:7" ht="33" customHeight="1">
      <c r="A113" s="15"/>
      <c r="B113" s="14" t="s">
        <v>66</v>
      </c>
      <c r="C113" s="14"/>
      <c r="D113" s="10">
        <v>3</v>
      </c>
      <c r="E113" s="14" t="s">
        <v>75</v>
      </c>
      <c r="F113" s="14"/>
      <c r="G113" s="10">
        <v>3</v>
      </c>
    </row>
    <row r="114" spans="1:7" ht="42.75" customHeight="1">
      <c r="A114" s="15"/>
      <c r="B114" s="14" t="s">
        <v>61</v>
      </c>
      <c r="C114" s="14"/>
      <c r="D114" s="10">
        <v>1</v>
      </c>
      <c r="E114" s="14" t="s">
        <v>76</v>
      </c>
      <c r="F114" s="14"/>
      <c r="G114" s="10">
        <v>1</v>
      </c>
    </row>
    <row r="115" spans="1:7" ht="36" customHeight="1">
      <c r="A115" s="15"/>
      <c r="B115" s="14" t="s">
        <v>62</v>
      </c>
      <c r="C115" s="14"/>
      <c r="D115" s="10"/>
      <c r="E115" s="14" t="s">
        <v>71</v>
      </c>
      <c r="F115" s="14"/>
      <c r="G115" s="10"/>
    </row>
    <row r="116" spans="1:7">
      <c r="A116" s="15"/>
      <c r="B116" s="14" t="s">
        <v>63</v>
      </c>
      <c r="C116" s="14"/>
      <c r="D116" s="10">
        <v>2</v>
      </c>
      <c r="E116" s="14"/>
      <c r="F116" s="14"/>
      <c r="G116" s="10">
        <v>2</v>
      </c>
    </row>
    <row r="119" spans="1:7">
      <c r="A119" s="1" t="s">
        <v>80</v>
      </c>
      <c r="F119" s="1" t="s">
        <v>79</v>
      </c>
    </row>
    <row r="121" spans="1:7">
      <c r="A121" s="1" t="s">
        <v>84</v>
      </c>
      <c r="F121" s="1" t="s">
        <v>81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94">
    <mergeCell ref="F76:G76"/>
    <mergeCell ref="F77:G77"/>
    <mergeCell ref="F78:G78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50:G50"/>
    <mergeCell ref="F51:G51"/>
    <mergeCell ref="F52:G52"/>
    <mergeCell ref="F53:G53"/>
    <mergeCell ref="F54:G54"/>
    <mergeCell ref="F55:G55"/>
    <mergeCell ref="F56:G56"/>
    <mergeCell ref="F57:G57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50:E50"/>
    <mergeCell ref="D51:E51"/>
    <mergeCell ref="D52:E52"/>
    <mergeCell ref="D53:E53"/>
    <mergeCell ref="D54:E54"/>
    <mergeCell ref="D55:E55"/>
    <mergeCell ref="D56:E56"/>
    <mergeCell ref="D57:E57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0:C70"/>
    <mergeCell ref="B71:C71"/>
    <mergeCell ref="B72:C72"/>
    <mergeCell ref="B73:C73"/>
    <mergeCell ref="B74:C74"/>
    <mergeCell ref="B75:C75"/>
    <mergeCell ref="F79:G79"/>
    <mergeCell ref="B104:C104"/>
    <mergeCell ref="E104:F104"/>
    <mergeCell ref="A105:A107"/>
    <mergeCell ref="B105:C105"/>
    <mergeCell ref="E105:F105"/>
    <mergeCell ref="B106:C106"/>
    <mergeCell ref="E106:F106"/>
    <mergeCell ref="B107:C107"/>
    <mergeCell ref="E107:F107"/>
    <mergeCell ref="B79:C79"/>
    <mergeCell ref="D79:E79"/>
    <mergeCell ref="B108:C108"/>
    <mergeCell ref="E108:F108"/>
    <mergeCell ref="A109:A116"/>
    <mergeCell ref="B109:C109"/>
    <mergeCell ref="E109:F109"/>
    <mergeCell ref="B110:C110"/>
    <mergeCell ref="E110:F110"/>
    <mergeCell ref="B111:C111"/>
    <mergeCell ref="E111:F111"/>
    <mergeCell ref="B115:C115"/>
    <mergeCell ref="E115:F115"/>
    <mergeCell ref="B116:C116"/>
    <mergeCell ref="E116:F116"/>
    <mergeCell ref="B112:C112"/>
    <mergeCell ref="E112:F112"/>
    <mergeCell ref="B113:C113"/>
    <mergeCell ref="E113:F113"/>
    <mergeCell ref="B114:C114"/>
    <mergeCell ref="E114:F11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2013-03-17T13:03:09Z</dcterms:modified>
</cp:coreProperties>
</file>