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1" i="11"/>
  <c r="G39"/>
  <c r="G37"/>
  <c r="G35"/>
  <c r="F43"/>
  <c r="E43"/>
  <c r="D43"/>
  <c r="B42"/>
  <c r="B41"/>
  <c r="B40"/>
  <c r="B39"/>
  <c r="B38"/>
  <c r="B37"/>
  <c r="B36"/>
  <c r="B35"/>
  <c r="C6"/>
  <c r="F55" s="1"/>
  <c r="D115" l="1"/>
  <c r="F50"/>
  <c r="F49"/>
  <c r="F51"/>
  <c r="F53"/>
  <c r="F52"/>
  <c r="G43"/>
  <c r="F56"/>
  <c r="F113"/>
  <c r="D116"/>
  <c r="F57" l="1"/>
  <c r="F132" s="1"/>
</calcChain>
</file>

<file path=xl/sharedStrings.xml><?xml version="1.0" encoding="utf-8"?>
<sst xmlns="http://schemas.openxmlformats.org/spreadsheetml/2006/main" count="241" uniqueCount="179">
  <si>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</si>
  <si>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</si>
  <si>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</si>
  <si>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</si>
  <si>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</si>
  <si>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</si>
  <si>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</si>
  <si>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</si>
  <si>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</si>
  <si>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</si>
  <si>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</si>
  <si>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</si>
  <si>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</si>
  <si>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</si>
  <si>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</si>
  <si>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</si>
  <si>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</si>
  <si>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</si>
  <si>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</si>
  <si>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</si>
  <si>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</si>
  <si>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</si>
  <si>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</si>
  <si>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</si>
  <si>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</si>
  <si>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</si>
  <si>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</si>
  <si>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</si>
  <si>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</si>
  <si>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</si>
  <si>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</si>
  <si>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</si>
  <si>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</si>
  <si>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</si>
  <si>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</si>
  <si>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</si>
  <si>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</si>
  <si>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</si>
  <si>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</si>
  <si>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</si>
  <si>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</si>
  <si>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</si>
  <si>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</si>
  <si>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</si>
  <si>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</si>
  <si>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</si>
  <si>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</si>
  <si>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</si>
  <si>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</si>
  <si>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</si>
  <si>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</si>
  <si>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</si>
  <si>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</si>
  <si>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</si>
  <si>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</si>
  <si>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</si>
  <si>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</si>
  <si>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</si>
  <si>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</si>
  <si>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</si>
  <si>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</si>
  <si>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</si>
  <si>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</si>
  <si>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</si>
  <si>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</si>
  <si>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</si>
  <si>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</si>
  <si>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</si>
  <si>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</si>
  <si>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</si>
  <si>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</si>
  <si>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</si>
  <si>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</si>
  <si>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</si>
  <si>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</si>
  <si>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</si>
  <si>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</si>
  <si>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</si>
  <si>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 по улице Профсоюзная </t>
  </si>
  <si>
    <t>Январь</t>
  </si>
  <si>
    <t>прочистка засора канализации</t>
  </si>
  <si>
    <t>ремонт щита этажного</t>
  </si>
  <si>
    <t>кв.74 регистрация счетчика ХВ,установка пломбы</t>
  </si>
  <si>
    <t>кв.88 регистрация счетчика ХВ,установка пломбы</t>
  </si>
  <si>
    <t>проверка и прочистка дымоходов</t>
  </si>
  <si>
    <t>Февраль</t>
  </si>
  <si>
    <t>кв.68 ремонт лежака канализации</t>
  </si>
  <si>
    <t>Март</t>
  </si>
  <si>
    <t>кв.110 регистрация счетчика ХВ,установка пломбы</t>
  </si>
  <si>
    <t>Апрель</t>
  </si>
  <si>
    <t>кв.72 регистрация счетчика ХВ,установка пломбы</t>
  </si>
  <si>
    <t>Замена лежака канализации</t>
  </si>
  <si>
    <t>Май</t>
  </si>
  <si>
    <t>кв.17 ремонт мягкой кровли</t>
  </si>
  <si>
    <t>Июнь</t>
  </si>
  <si>
    <t>кв.126 регистрация счетчика ХВ,установка пломбы</t>
  </si>
  <si>
    <t>кв.82 регистрация счетчика ХВ,установка пломбы</t>
  </si>
  <si>
    <t>кв.113 регистрация счетчика ХВ,установка пломбы</t>
  </si>
  <si>
    <t>Июль</t>
  </si>
  <si>
    <t>кв.40 регистрация счетчика ХВ,установка пломбы</t>
  </si>
  <si>
    <t>кв.47 регистрация счетчика ХВ,установка пломбы</t>
  </si>
  <si>
    <t>подвал ремонт лежака канализации</t>
  </si>
  <si>
    <t>Август</t>
  </si>
  <si>
    <t>кв.120 составление акта и схемы развертки дым.и вент.каналов</t>
  </si>
  <si>
    <t>кв.114 ремонт канализации</t>
  </si>
  <si>
    <t>кв.21 замена стояка канализации</t>
  </si>
  <si>
    <t>кв.55 регистрация счетчика ХВ,установка пломбы</t>
  </si>
  <si>
    <t>Сентябрь</t>
  </si>
  <si>
    <t>кв.69 регистрация счетчика ХВ,установка пломбы</t>
  </si>
  <si>
    <t>заполнение системы отопления</t>
  </si>
  <si>
    <t>подвал прочистка стояка канализации</t>
  </si>
  <si>
    <t>очистка крыши от снега и сосулек</t>
  </si>
  <si>
    <t>ремонт чердачного люка и двери выхода на крышу,установка запорного устройства</t>
  </si>
  <si>
    <t>кв.115 регистрация счетчика ХВ,установка пломбы</t>
  </si>
  <si>
    <t>Октябрь</t>
  </si>
  <si>
    <t>кв.76 регистрация счетчика ХВ,установка пломбы</t>
  </si>
  <si>
    <t>кв.87 регистрация счетчика ХВ,установка пломбы</t>
  </si>
  <si>
    <t>кв.76 замена врезки ХВ</t>
  </si>
  <si>
    <t>обделка фоновой трубы мастикой и стеклотканью</t>
  </si>
  <si>
    <t>кв.54 регистрация счетчика ХВ,установка пломбы</t>
  </si>
  <si>
    <t>Ноябрь</t>
  </si>
  <si>
    <t>кв.77 регистрация счетчика ХВ,установка пломбы</t>
  </si>
  <si>
    <t>ремонт щита этажного,замена автоматов,ремонт освещения площадок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</si>
  <si>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</si>
  <si>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</si>
  <si>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</si>
  <si>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</si>
  <si>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</si>
  <si>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</si>
  <si>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</si>
  <si>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</si>
  <si>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</si>
  <si>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</si>
  <si>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</si>
  <si>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</si>
  <si>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</si>
  <si>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</si>
  <si>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</si>
  <si>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</si>
  <si>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</si>
  <si>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</si>
  <si>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</si>
  <si>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</si>
  <si>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</si>
  <si>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</si>
  <si>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</si>
  <si>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</si>
  <si>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</si>
  <si>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</si>
  <si>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</si>
  <si>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</si>
  <si>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01.11.2009г.</t>
  </si>
  <si>
    <t>13 от 12.01.2009г.</t>
  </si>
  <si>
    <t>подъезд ремонт эл.проводки</t>
  </si>
  <si>
    <t>Декабрь</t>
  </si>
  <si>
    <t>ремонт освещения площадок</t>
  </si>
  <si>
    <t>кв.3 регистрация счетчика ХВ,установка пломбы</t>
  </si>
  <si>
    <t>кв.61 регистрация счетчика ХВ,установка пломбы</t>
  </si>
  <si>
    <t>кв.63 регистрация счетчика ХВ,установка пломбы</t>
  </si>
  <si>
    <t>очистка крыши от сосулек</t>
  </si>
  <si>
    <t>кв.34 замена стояка канализации</t>
  </si>
  <si>
    <t>кв.52 прочистка врезки ХВ</t>
  </si>
  <si>
    <t>подъезд ремонт освещения</t>
  </si>
  <si>
    <t>ремонт щита этажного,замена автоматов</t>
  </si>
  <si>
    <t xml:space="preserve">подъезд ремонт эл.проводки </t>
  </si>
  <si>
    <t xml:space="preserve">подъезд ремонт освещения </t>
  </si>
  <si>
    <t>до 2008г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</si>
  <si>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</si>
  <si>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</si>
  <si>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</si>
  <si>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</si>
  <si>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</si>
  <si>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</si>
  <si>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</si>
  <si>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</si>
  <si>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 xml:space="preserve"> кв.108,128 ремонт мягкой кровли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</si>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</sst>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topLeftCell="A122" workbookViewId="0">
      <selection activeCell="A133" sqref="A133:XFD135"/>
    </sheetView>
  </sheetViews>
  <sheetFormatPr defaultRowHeight="15.75"/>
  <cols>
    <col min="1" max="1" width="19.140625" style="1" customWidth="1"/>
    <col min="2" max="2" width="13.42578125" style="1" customWidth="1"/>
    <col min="3" max="3" width="14.4257812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4" t="s">
        <v>0</v>
      </c>
      <c r="B1" s="24"/>
      <c r="C1" s="24"/>
      <c r="D1" s="24"/>
      <c r="E1" s="24"/>
      <c r="F1" s="24"/>
      <c r="G1" s="24"/>
    </row>
    <row r="2" spans="1:8">
      <c r="A2" s="24" t="s">
        <v>5</v>
      </c>
      <c r="B2" s="24"/>
      <c r="C2" s="24"/>
      <c r="D2" s="24"/>
      <c r="E2" s="24"/>
      <c r="F2" s="24"/>
      <c r="G2" s="24"/>
    </row>
    <row r="3" spans="1:8">
      <c r="A3" s="24" t="s">
        <v>78</v>
      </c>
      <c r="B3" s="24"/>
      <c r="C3" s="24"/>
      <c r="D3" s="24"/>
      <c r="E3" s="24"/>
      <c r="F3" s="24"/>
      <c r="G3" s="24"/>
    </row>
    <row r="4" spans="1:8">
      <c r="A4" s="24" t="s">
        <v>73</v>
      </c>
      <c r="B4" s="24"/>
      <c r="C4" s="24"/>
      <c r="D4" s="24"/>
      <c r="E4" s="24"/>
      <c r="F4" s="24"/>
      <c r="G4" s="24"/>
      <c r="H4" s="12">
        <v>12</v>
      </c>
    </row>
    <row r="5" spans="1:8" ht="11.25" customHeight="1"/>
    <row r="6" spans="1:8">
      <c r="A6" s="1" t="s">
        <v>6</v>
      </c>
      <c r="C6" s="3">
        <f>D7+D8</f>
        <v>6015.4</v>
      </c>
      <c r="D6" s="1" t="s">
        <v>2</v>
      </c>
    </row>
    <row r="7" spans="1:8">
      <c r="A7" s="1" t="s">
        <v>125</v>
      </c>
      <c r="B7" s="1" t="s">
        <v>126</v>
      </c>
      <c r="C7" s="3"/>
      <c r="D7" s="1">
        <v>6015.4</v>
      </c>
      <c r="E7" s="1" t="s">
        <v>2</v>
      </c>
    </row>
    <row r="8" spans="1:8">
      <c r="B8" s="1" t="s">
        <v>127</v>
      </c>
      <c r="C8" s="3"/>
      <c r="D8" s="1">
        <v>0</v>
      </c>
      <c r="E8" s="1" t="s">
        <v>2</v>
      </c>
    </row>
    <row r="9" spans="1:8">
      <c r="A9" s="1" t="s">
        <v>128</v>
      </c>
      <c r="C9" s="1">
        <v>5</v>
      </c>
    </row>
    <row r="10" spans="1:8">
      <c r="A10" s="1" t="s">
        <v>129</v>
      </c>
      <c r="C10" s="1">
        <v>8</v>
      </c>
    </row>
    <row r="11" spans="1:8">
      <c r="A11" s="1" t="s">
        <v>130</v>
      </c>
      <c r="C11" s="1">
        <v>129</v>
      </c>
    </row>
    <row r="12" spans="1:8">
      <c r="A12" s="1" t="s">
        <v>131</v>
      </c>
      <c r="E12" s="1">
        <v>521.9</v>
      </c>
      <c r="F12" s="1" t="s">
        <v>2</v>
      </c>
    </row>
    <row r="13" spans="1:8">
      <c r="A13" s="1" t="s">
        <v>132</v>
      </c>
      <c r="B13" s="1">
        <v>1648</v>
      </c>
      <c r="C13" s="1" t="s">
        <v>2</v>
      </c>
    </row>
    <row r="14" spans="1:8">
      <c r="A14" s="1" t="s">
        <v>133</v>
      </c>
      <c r="D14" s="1">
        <v>3700</v>
      </c>
      <c r="E14" s="1" t="s">
        <v>2</v>
      </c>
    </row>
    <row r="16" spans="1:8">
      <c r="A16" s="1" t="s">
        <v>134</v>
      </c>
    </row>
    <row r="17" spans="1:6">
      <c r="A17" s="38" t="s">
        <v>135</v>
      </c>
      <c r="B17" s="38"/>
      <c r="C17" s="38"/>
      <c r="D17" s="38"/>
      <c r="E17" s="38" t="s">
        <v>136</v>
      </c>
      <c r="F17" s="38"/>
    </row>
    <row r="18" spans="1:6">
      <c r="A18" s="39" t="s">
        <v>137</v>
      </c>
      <c r="B18" s="39"/>
      <c r="C18" s="39"/>
      <c r="D18" s="39"/>
      <c r="E18" s="38" t="s">
        <v>174</v>
      </c>
      <c r="F18" s="38"/>
    </row>
    <row r="19" spans="1:6">
      <c r="A19" s="39" t="s">
        <v>138</v>
      </c>
      <c r="B19" s="39"/>
      <c r="C19" s="39"/>
      <c r="D19" s="39"/>
      <c r="E19" s="38" t="s">
        <v>166</v>
      </c>
      <c r="F19" s="38"/>
    </row>
    <row r="20" spans="1:6">
      <c r="A20" s="39" t="s">
        <v>139</v>
      </c>
      <c r="B20" s="39"/>
      <c r="C20" s="39"/>
      <c r="D20" s="39"/>
      <c r="E20" s="38" t="s">
        <v>151</v>
      </c>
      <c r="F20" s="38"/>
    </row>
    <row r="22" spans="1:6">
      <c r="A22" s="1" t="s">
        <v>140</v>
      </c>
    </row>
    <row r="23" spans="1:6" ht="31.5" customHeight="1">
      <c r="A23" s="37" t="s">
        <v>141</v>
      </c>
      <c r="B23" s="37"/>
      <c r="C23" s="37" t="s">
        <v>142</v>
      </c>
      <c r="D23" s="37"/>
      <c r="E23" s="37" t="s">
        <v>143</v>
      </c>
      <c r="F23" s="37"/>
    </row>
    <row r="24" spans="1:6">
      <c r="A24" s="14" t="s">
        <v>144</v>
      </c>
      <c r="B24" s="14"/>
      <c r="C24" s="38">
        <v>126</v>
      </c>
      <c r="D24" s="38"/>
      <c r="E24" s="38">
        <v>128</v>
      </c>
      <c r="F24" s="38"/>
    </row>
    <row r="25" spans="1:6">
      <c r="A25" s="14" t="s">
        <v>145</v>
      </c>
      <c r="B25" s="14"/>
      <c r="C25" s="38">
        <v>79</v>
      </c>
      <c r="D25" s="38"/>
      <c r="E25" s="38">
        <v>98</v>
      </c>
      <c r="F25" s="38"/>
    </row>
    <row r="27" spans="1:6">
      <c r="A27" s="1" t="s">
        <v>146</v>
      </c>
      <c r="C27" s="1" t="s">
        <v>152</v>
      </c>
    </row>
    <row r="29" spans="1:6">
      <c r="A29" s="1" t="s">
        <v>147</v>
      </c>
    </row>
    <row r="30" spans="1:6">
      <c r="B30" s="1" t="s">
        <v>148</v>
      </c>
      <c r="D30" s="16">
        <v>12.2</v>
      </c>
      <c r="E30" s="1" t="s">
        <v>149</v>
      </c>
    </row>
    <row r="31" spans="1:6">
      <c r="B31" s="1" t="s">
        <v>150</v>
      </c>
      <c r="D31" s="1">
        <v>13.66</v>
      </c>
      <c r="E31" s="1" t="s">
        <v>149</v>
      </c>
    </row>
    <row r="33" spans="1:10">
      <c r="A33" s="1" t="s">
        <v>1</v>
      </c>
    </row>
    <row r="34" spans="1:10" ht="98.25" customHeight="1">
      <c r="A34" s="15" t="s">
        <v>3</v>
      </c>
      <c r="B34" s="15" t="s">
        <v>167</v>
      </c>
      <c r="C34" s="15" t="s">
        <v>168</v>
      </c>
      <c r="D34" s="15" t="s">
        <v>169</v>
      </c>
      <c r="E34" s="15" t="s">
        <v>4</v>
      </c>
      <c r="F34" s="15" t="s">
        <v>170</v>
      </c>
      <c r="G34" s="15" t="s">
        <v>171</v>
      </c>
      <c r="H34" s="2"/>
      <c r="I34" s="2"/>
      <c r="J34" s="2"/>
    </row>
    <row r="35" spans="1:10">
      <c r="A35" s="19" t="s">
        <v>39</v>
      </c>
      <c r="B35" s="5">
        <f>D35/C35</f>
        <v>83032.210116731527</v>
      </c>
      <c r="C35" s="6">
        <v>2.57</v>
      </c>
      <c r="D35" s="6">
        <v>213392.78</v>
      </c>
      <c r="E35" s="6">
        <v>4447.5200000000004</v>
      </c>
      <c r="F35" s="17">
        <v>468338.03</v>
      </c>
      <c r="G35" s="17">
        <f>D35+D36+E35+E36-F35</f>
        <v>11785.520000000019</v>
      </c>
    </row>
    <row r="36" spans="1:10">
      <c r="A36" s="20"/>
      <c r="B36" s="5">
        <f>D36/C36</f>
        <v>88916.576271186437</v>
      </c>
      <c r="C36" s="6">
        <v>2.95</v>
      </c>
      <c r="D36" s="6">
        <v>262303.90000000002</v>
      </c>
      <c r="E36" s="6">
        <v>-20.65</v>
      </c>
      <c r="F36" s="18"/>
      <c r="G36" s="18"/>
    </row>
    <row r="37" spans="1:10">
      <c r="A37" s="19" t="s">
        <v>40</v>
      </c>
      <c r="B37" s="5">
        <f t="shared" ref="B37:B42" si="0">D37/C37</f>
        <v>437.42991209849782</v>
      </c>
      <c r="C37" s="6">
        <v>1328.76</v>
      </c>
      <c r="D37" s="6">
        <v>581239.37</v>
      </c>
      <c r="E37" s="6"/>
      <c r="F37" s="17">
        <v>894074.35</v>
      </c>
      <c r="G37" s="17">
        <f t="shared" ref="G37" si="1">D37+D38+E37+E38-F37</f>
        <v>35288.430000000051</v>
      </c>
    </row>
    <row r="38" spans="1:10">
      <c r="A38" s="20"/>
      <c r="B38" s="5">
        <f t="shared" si="0"/>
        <v>231.68994502642192</v>
      </c>
      <c r="C38" s="6">
        <v>1502.54</v>
      </c>
      <c r="D38" s="6">
        <v>348123.41</v>
      </c>
      <c r="E38" s="6"/>
      <c r="F38" s="18"/>
      <c r="G38" s="18"/>
    </row>
    <row r="39" spans="1:10" ht="16.5" customHeight="1">
      <c r="A39" s="19" t="s">
        <v>172</v>
      </c>
      <c r="B39" s="5">
        <f t="shared" si="0"/>
        <v>8860.4905923344941</v>
      </c>
      <c r="C39" s="6">
        <v>14.35</v>
      </c>
      <c r="D39" s="6">
        <v>127148.04</v>
      </c>
      <c r="E39" s="6">
        <v>-340.27</v>
      </c>
      <c r="F39" s="17">
        <v>263735.09999999998</v>
      </c>
      <c r="G39" s="17">
        <f t="shared" ref="G39" si="2">D39+D40+E39+E40-F39</f>
        <v>2865.1000000000349</v>
      </c>
    </row>
    <row r="40" spans="1:10">
      <c r="A40" s="20"/>
      <c r="B40" s="5">
        <f t="shared" si="0"/>
        <v>8546.1934703748502</v>
      </c>
      <c r="C40" s="6">
        <v>16.54</v>
      </c>
      <c r="D40" s="6">
        <v>141354.04</v>
      </c>
      <c r="E40" s="6">
        <v>-1561.61</v>
      </c>
      <c r="F40" s="18"/>
      <c r="G40" s="18"/>
    </row>
    <row r="41" spans="1:10" ht="16.5" customHeight="1">
      <c r="A41" s="19" t="s">
        <v>173</v>
      </c>
      <c r="B41" s="5">
        <f t="shared" si="0"/>
        <v>8702.9991725279269</v>
      </c>
      <c r="C41" s="6">
        <v>24.17</v>
      </c>
      <c r="D41" s="6">
        <v>210351.49</v>
      </c>
      <c r="E41" s="6">
        <v>-572.97</v>
      </c>
      <c r="F41" s="17">
        <v>417569.19</v>
      </c>
      <c r="G41" s="17">
        <f t="shared" ref="G41" si="3">D41+D42+E41+E42-F41</f>
        <v>4382.6700000000419</v>
      </c>
    </row>
    <row r="42" spans="1:10">
      <c r="A42" s="20"/>
      <c r="B42" s="5">
        <f t="shared" si="0"/>
        <v>7321.2687329700275</v>
      </c>
      <c r="C42" s="6">
        <v>29.36</v>
      </c>
      <c r="D42" s="6">
        <v>214952.45</v>
      </c>
      <c r="E42" s="6">
        <v>-2779.11</v>
      </c>
      <c r="F42" s="18"/>
      <c r="G42" s="18"/>
    </row>
    <row r="43" spans="1:10">
      <c r="A43" s="4" t="s">
        <v>70</v>
      </c>
      <c r="B43" s="5"/>
      <c r="C43" s="6"/>
      <c r="D43" s="6">
        <f>SUM(D35:D42)</f>
        <v>2098865.48</v>
      </c>
      <c r="E43" s="6">
        <f>SUM(E35:E42)</f>
        <v>-827.08999999999946</v>
      </c>
      <c r="F43" s="6">
        <f>SUM(F35:F42)</f>
        <v>2043716.67</v>
      </c>
      <c r="G43" s="6">
        <f>SUM(G35:G42)</f>
        <v>54321.720000000147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5" t="s">
        <v>9</v>
      </c>
      <c r="C48" s="26"/>
      <c r="D48" s="25" t="s">
        <v>10</v>
      </c>
      <c r="E48" s="26"/>
      <c r="F48" s="25" t="s">
        <v>11</v>
      </c>
      <c r="G48" s="26"/>
    </row>
    <row r="49" spans="1:7" ht="50.25" customHeight="1">
      <c r="A49" s="9">
        <v>1</v>
      </c>
      <c r="B49" s="27" t="s">
        <v>12</v>
      </c>
      <c r="C49" s="27"/>
      <c r="D49" s="28" t="s">
        <v>13</v>
      </c>
      <c r="E49" s="28"/>
      <c r="F49" s="29">
        <f>0.54*H4*C6</f>
        <v>38979.792000000001</v>
      </c>
      <c r="G49" s="29"/>
    </row>
    <row r="50" spans="1:7" ht="31.5" customHeight="1">
      <c r="A50" s="9">
        <v>2</v>
      </c>
      <c r="B50" s="27" t="s">
        <v>14</v>
      </c>
      <c r="C50" s="27"/>
      <c r="D50" s="28" t="s">
        <v>13</v>
      </c>
      <c r="E50" s="28"/>
      <c r="F50" s="29">
        <f>1.71*H4*C6</f>
        <v>123436.00799999999</v>
      </c>
      <c r="G50" s="29"/>
    </row>
    <row r="51" spans="1:7">
      <c r="A51" s="13">
        <v>3</v>
      </c>
      <c r="B51" s="27" t="s">
        <v>15</v>
      </c>
      <c r="C51" s="27"/>
      <c r="D51" s="28" t="s">
        <v>16</v>
      </c>
      <c r="E51" s="28"/>
      <c r="F51" s="29">
        <f>0.14833333333*H4*C6</f>
        <v>10707.411999759384</v>
      </c>
      <c r="G51" s="29"/>
    </row>
    <row r="52" spans="1:7" ht="30" customHeight="1">
      <c r="A52" s="13">
        <v>4</v>
      </c>
      <c r="B52" s="27" t="s">
        <v>17</v>
      </c>
      <c r="C52" s="27"/>
      <c r="D52" s="25" t="s">
        <v>123</v>
      </c>
      <c r="E52" s="26"/>
      <c r="F52" s="29">
        <f>0.79*H4*C6</f>
        <v>57025.991999999998</v>
      </c>
      <c r="G52" s="29"/>
    </row>
    <row r="53" spans="1:7" ht="66.75" customHeight="1">
      <c r="A53" s="13">
        <v>5</v>
      </c>
      <c r="B53" s="27" t="s">
        <v>18</v>
      </c>
      <c r="C53" s="27"/>
      <c r="D53" s="28" t="s">
        <v>19</v>
      </c>
      <c r="E53" s="28"/>
      <c r="F53" s="29">
        <f>1.04*H4*C6</f>
        <v>75072.191999999995</v>
      </c>
      <c r="G53" s="29"/>
    </row>
    <row r="54" spans="1:7" ht="29.25" customHeight="1">
      <c r="A54" s="13">
        <v>6</v>
      </c>
      <c r="B54" s="27" t="s">
        <v>20</v>
      </c>
      <c r="C54" s="27"/>
      <c r="D54" s="28" t="s">
        <v>66</v>
      </c>
      <c r="E54" s="28"/>
      <c r="F54" s="29"/>
      <c r="G54" s="29"/>
    </row>
    <row r="55" spans="1:7" ht="29.25" customHeight="1">
      <c r="A55" s="13">
        <v>7</v>
      </c>
      <c r="B55" s="27" t="s">
        <v>21</v>
      </c>
      <c r="C55" s="27"/>
      <c r="D55" s="25" t="s">
        <v>66</v>
      </c>
      <c r="E55" s="26"/>
      <c r="F55" s="29">
        <f>2.20416666666*H4*C6</f>
        <v>159107.32999951876</v>
      </c>
      <c r="G55" s="29"/>
    </row>
    <row r="56" spans="1:7" ht="33" customHeight="1">
      <c r="A56" s="13">
        <v>8</v>
      </c>
      <c r="B56" s="27" t="s">
        <v>22</v>
      </c>
      <c r="C56" s="27"/>
      <c r="D56" s="25" t="s">
        <v>124</v>
      </c>
      <c r="E56" s="26"/>
      <c r="F56" s="29">
        <f>0.2525*H4*C6</f>
        <v>18226.662</v>
      </c>
      <c r="G56" s="29"/>
    </row>
    <row r="57" spans="1:7" ht="31.5" customHeight="1">
      <c r="A57" s="9"/>
      <c r="B57" s="27" t="s">
        <v>23</v>
      </c>
      <c r="C57" s="27"/>
      <c r="D57" s="28"/>
      <c r="E57" s="28"/>
      <c r="F57" s="29">
        <f>SUM(F49:G56)</f>
        <v>482555.38799927814</v>
      </c>
      <c r="G57" s="29"/>
    </row>
    <row r="59" spans="1:7">
      <c r="A59" s="1" t="s">
        <v>24</v>
      </c>
    </row>
    <row r="61" spans="1:7" ht="44.25" customHeight="1">
      <c r="A61" s="9" t="s">
        <v>8</v>
      </c>
      <c r="B61" s="28" t="s">
        <v>25</v>
      </c>
      <c r="C61" s="28"/>
      <c r="D61" s="25" t="s">
        <v>26</v>
      </c>
      <c r="E61" s="26"/>
      <c r="F61" s="25" t="s">
        <v>27</v>
      </c>
      <c r="G61" s="26"/>
    </row>
    <row r="62" spans="1:7" ht="15" customHeight="1">
      <c r="A62" s="9">
        <v>1</v>
      </c>
      <c r="B62" s="30" t="s">
        <v>91</v>
      </c>
      <c r="C62" s="30"/>
      <c r="D62" s="23" t="s">
        <v>79</v>
      </c>
      <c r="E62" s="23"/>
      <c r="F62" s="21">
        <v>16120</v>
      </c>
      <c r="G62" s="22"/>
    </row>
    <row r="63" spans="1:7" ht="30.75" customHeight="1">
      <c r="A63" s="9">
        <v>2</v>
      </c>
      <c r="B63" s="30" t="s">
        <v>80</v>
      </c>
      <c r="C63" s="30"/>
      <c r="D63" s="23" t="s">
        <v>79</v>
      </c>
      <c r="E63" s="23"/>
      <c r="F63" s="21">
        <v>440.02</v>
      </c>
      <c r="G63" s="22"/>
    </row>
    <row r="64" spans="1:7" ht="16.5" customHeight="1">
      <c r="A64" s="11">
        <v>3</v>
      </c>
      <c r="B64" s="30" t="s">
        <v>162</v>
      </c>
      <c r="C64" s="30"/>
      <c r="D64" s="23" t="s">
        <v>79</v>
      </c>
      <c r="E64" s="23"/>
      <c r="F64" s="21">
        <v>1029.01</v>
      </c>
      <c r="G64" s="22"/>
    </row>
    <row r="65" spans="1:7" ht="19.5" customHeight="1">
      <c r="A65" s="11">
        <v>4</v>
      </c>
      <c r="B65" s="30" t="s">
        <v>81</v>
      </c>
      <c r="C65" s="30"/>
      <c r="D65" s="23" t="s">
        <v>79</v>
      </c>
      <c r="E65" s="23"/>
      <c r="F65" s="21">
        <v>682.47</v>
      </c>
      <c r="G65" s="22"/>
    </row>
    <row r="66" spans="1:7" ht="33" customHeight="1">
      <c r="A66" s="11">
        <v>5</v>
      </c>
      <c r="B66" s="30" t="s">
        <v>82</v>
      </c>
      <c r="C66" s="30"/>
      <c r="D66" s="23" t="s">
        <v>79</v>
      </c>
      <c r="E66" s="23"/>
      <c r="F66" s="21">
        <v>35.81</v>
      </c>
      <c r="G66" s="22"/>
    </row>
    <row r="67" spans="1:7" ht="34.5" customHeight="1">
      <c r="A67" s="11">
        <v>6</v>
      </c>
      <c r="B67" s="30" t="s">
        <v>83</v>
      </c>
      <c r="C67" s="30"/>
      <c r="D67" s="23" t="s">
        <v>79</v>
      </c>
      <c r="E67" s="23"/>
      <c r="F67" s="21">
        <v>25.95</v>
      </c>
      <c r="G67" s="22"/>
    </row>
    <row r="68" spans="1:7" ht="33" customHeight="1">
      <c r="A68" s="11">
        <v>7</v>
      </c>
      <c r="B68" s="30" t="s">
        <v>84</v>
      </c>
      <c r="C68" s="30"/>
      <c r="D68" s="23" t="s">
        <v>79</v>
      </c>
      <c r="E68" s="23"/>
      <c r="F68" s="21">
        <v>1308.5</v>
      </c>
      <c r="G68" s="22"/>
    </row>
    <row r="69" spans="1:7" ht="33" customHeight="1">
      <c r="A69" s="11">
        <v>8</v>
      </c>
      <c r="B69" s="30" t="s">
        <v>111</v>
      </c>
      <c r="C69" s="30"/>
      <c r="D69" s="23" t="s">
        <v>79</v>
      </c>
      <c r="E69" s="23"/>
      <c r="F69" s="21">
        <v>2394</v>
      </c>
      <c r="G69" s="22"/>
    </row>
    <row r="70" spans="1:7" ht="31.5" customHeight="1">
      <c r="A70" s="11">
        <v>9</v>
      </c>
      <c r="B70" s="30" t="s">
        <v>84</v>
      </c>
      <c r="C70" s="30"/>
      <c r="D70" s="23" t="s">
        <v>85</v>
      </c>
      <c r="E70" s="23"/>
      <c r="F70" s="21">
        <v>1123</v>
      </c>
      <c r="G70" s="22"/>
    </row>
    <row r="71" spans="1:7" ht="33" customHeight="1">
      <c r="A71" s="11">
        <v>10</v>
      </c>
      <c r="B71" s="30" t="s">
        <v>111</v>
      </c>
      <c r="C71" s="30"/>
      <c r="D71" s="23" t="s">
        <v>85</v>
      </c>
      <c r="E71" s="23"/>
      <c r="F71" s="21">
        <v>3591</v>
      </c>
      <c r="G71" s="22"/>
    </row>
    <row r="72" spans="1:7" ht="63" customHeight="1">
      <c r="A72" s="11">
        <v>11</v>
      </c>
      <c r="B72" s="30" t="s">
        <v>112</v>
      </c>
      <c r="C72" s="30"/>
      <c r="D72" s="23" t="s">
        <v>85</v>
      </c>
      <c r="E72" s="23"/>
      <c r="F72" s="21">
        <v>2269</v>
      </c>
      <c r="G72" s="22"/>
    </row>
    <row r="73" spans="1:7" ht="31.5" customHeight="1">
      <c r="A73" s="11">
        <v>12</v>
      </c>
      <c r="B73" s="30" t="s">
        <v>86</v>
      </c>
      <c r="C73" s="30"/>
      <c r="D73" s="23" t="s">
        <v>85</v>
      </c>
      <c r="E73" s="23"/>
      <c r="F73" s="21">
        <v>1686.21</v>
      </c>
      <c r="G73" s="22"/>
    </row>
    <row r="74" spans="1:7" ht="33" customHeight="1">
      <c r="A74" s="11">
        <v>13</v>
      </c>
      <c r="B74" s="30" t="s">
        <v>84</v>
      </c>
      <c r="C74" s="30"/>
      <c r="D74" s="23" t="s">
        <v>87</v>
      </c>
      <c r="E74" s="23"/>
      <c r="F74" s="21">
        <v>1171</v>
      </c>
      <c r="G74" s="22"/>
    </row>
    <row r="75" spans="1:7" ht="47.25" customHeight="1">
      <c r="A75" s="11">
        <v>14</v>
      </c>
      <c r="B75" s="30" t="s">
        <v>88</v>
      </c>
      <c r="C75" s="30"/>
      <c r="D75" s="23" t="s">
        <v>87</v>
      </c>
      <c r="E75" s="23"/>
      <c r="F75" s="21">
        <v>28.38</v>
      </c>
      <c r="G75" s="22"/>
    </row>
    <row r="76" spans="1:7" ht="33" customHeight="1">
      <c r="A76" s="11">
        <v>15</v>
      </c>
      <c r="B76" s="30" t="s">
        <v>163</v>
      </c>
      <c r="C76" s="30"/>
      <c r="D76" s="23" t="s">
        <v>87</v>
      </c>
      <c r="E76" s="23"/>
      <c r="F76" s="21">
        <v>1365.86</v>
      </c>
      <c r="G76" s="22"/>
    </row>
    <row r="77" spans="1:7" ht="35.25" customHeight="1">
      <c r="A77" s="11">
        <v>16</v>
      </c>
      <c r="B77" s="30" t="s">
        <v>164</v>
      </c>
      <c r="C77" s="30"/>
      <c r="D77" s="23" t="s">
        <v>87</v>
      </c>
      <c r="E77" s="23"/>
      <c r="F77" s="21">
        <v>1923.58</v>
      </c>
      <c r="G77" s="22"/>
    </row>
    <row r="78" spans="1:7" ht="32.25" customHeight="1">
      <c r="A78" s="11">
        <v>17</v>
      </c>
      <c r="B78" s="30" t="s">
        <v>90</v>
      </c>
      <c r="C78" s="30"/>
      <c r="D78" s="23" t="s">
        <v>89</v>
      </c>
      <c r="E78" s="23"/>
      <c r="F78" s="21">
        <v>46.25</v>
      </c>
      <c r="G78" s="22"/>
    </row>
    <row r="79" spans="1:7">
      <c r="A79" s="11">
        <v>18</v>
      </c>
      <c r="B79" s="30" t="s">
        <v>81</v>
      </c>
      <c r="C79" s="30"/>
      <c r="D79" s="23" t="s">
        <v>92</v>
      </c>
      <c r="E79" s="23"/>
      <c r="F79" s="21">
        <v>2883.04</v>
      </c>
      <c r="G79" s="22"/>
    </row>
    <row r="80" spans="1:7" ht="31.5" customHeight="1">
      <c r="A80" s="11">
        <v>19</v>
      </c>
      <c r="B80" s="30" t="s">
        <v>93</v>
      </c>
      <c r="C80" s="30"/>
      <c r="D80" s="23" t="s">
        <v>94</v>
      </c>
      <c r="E80" s="23"/>
      <c r="F80" s="21">
        <v>45033</v>
      </c>
      <c r="G80" s="22"/>
    </row>
    <row r="81" spans="1:7" ht="17.25" customHeight="1">
      <c r="A81" s="11">
        <v>20</v>
      </c>
      <c r="B81" s="30" t="s">
        <v>162</v>
      </c>
      <c r="C81" s="30"/>
      <c r="D81" s="23" t="s">
        <v>94</v>
      </c>
      <c r="E81" s="23"/>
      <c r="F81" s="21">
        <v>1863.04</v>
      </c>
      <c r="G81" s="22"/>
    </row>
    <row r="82" spans="1:7" ht="53.25" customHeight="1">
      <c r="A82" s="11">
        <v>21</v>
      </c>
      <c r="B82" s="30" t="s">
        <v>95</v>
      </c>
      <c r="C82" s="30"/>
      <c r="D82" s="23" t="s">
        <v>94</v>
      </c>
      <c r="E82" s="23"/>
      <c r="F82" s="21">
        <v>44.3</v>
      </c>
      <c r="G82" s="22"/>
    </row>
    <row r="83" spans="1:7" ht="36.75" customHeight="1">
      <c r="A83" s="11">
        <v>22</v>
      </c>
      <c r="B83" s="30" t="s">
        <v>96</v>
      </c>
      <c r="C83" s="30"/>
      <c r="D83" s="23" t="s">
        <v>94</v>
      </c>
      <c r="E83" s="23"/>
      <c r="F83" s="21">
        <v>44.3</v>
      </c>
      <c r="G83" s="22"/>
    </row>
    <row r="84" spans="1:7" ht="50.25" customHeight="1">
      <c r="A84" s="11">
        <v>23</v>
      </c>
      <c r="B84" s="30" t="s">
        <v>97</v>
      </c>
      <c r="C84" s="30"/>
      <c r="D84" s="23" t="s">
        <v>98</v>
      </c>
      <c r="E84" s="23"/>
      <c r="F84" s="21">
        <v>34.72</v>
      </c>
      <c r="G84" s="22"/>
    </row>
    <row r="85" spans="1:7" ht="30.75" customHeight="1">
      <c r="A85" s="11">
        <v>24</v>
      </c>
      <c r="B85" s="30" t="s">
        <v>99</v>
      </c>
      <c r="C85" s="30"/>
      <c r="D85" s="23" t="s">
        <v>98</v>
      </c>
      <c r="E85" s="23"/>
      <c r="F85" s="21">
        <v>34.72</v>
      </c>
      <c r="G85" s="22"/>
    </row>
    <row r="86" spans="1:7" ht="32.25" customHeight="1">
      <c r="A86" s="11">
        <v>25</v>
      </c>
      <c r="B86" s="30" t="s">
        <v>100</v>
      </c>
      <c r="C86" s="30"/>
      <c r="D86" s="23" t="s">
        <v>98</v>
      </c>
      <c r="E86" s="23"/>
      <c r="F86" s="21">
        <v>34.72</v>
      </c>
      <c r="G86" s="22"/>
    </row>
    <row r="87" spans="1:7" ht="33" customHeight="1">
      <c r="A87" s="11">
        <v>26</v>
      </c>
      <c r="B87" s="30" t="s">
        <v>101</v>
      </c>
      <c r="C87" s="30"/>
      <c r="D87" s="23" t="s">
        <v>98</v>
      </c>
      <c r="E87" s="23"/>
      <c r="F87" s="21">
        <v>6312.48</v>
      </c>
      <c r="G87" s="22"/>
    </row>
    <row r="88" spans="1:7" ht="18.75" customHeight="1">
      <c r="A88" s="11">
        <v>27</v>
      </c>
      <c r="B88" s="30" t="s">
        <v>165</v>
      </c>
      <c r="C88" s="30"/>
      <c r="D88" s="23" t="s">
        <v>102</v>
      </c>
      <c r="E88" s="23"/>
      <c r="F88" s="21">
        <v>1195</v>
      </c>
      <c r="G88" s="22"/>
    </row>
    <row r="89" spans="1:7" ht="51" customHeight="1">
      <c r="A89" s="11">
        <v>28</v>
      </c>
      <c r="B89" s="30" t="s">
        <v>103</v>
      </c>
      <c r="C89" s="30"/>
      <c r="D89" s="23" t="s">
        <v>102</v>
      </c>
      <c r="E89" s="23"/>
      <c r="F89" s="21">
        <v>1154.2</v>
      </c>
      <c r="G89" s="22"/>
    </row>
    <row r="90" spans="1:7" ht="20.25" customHeight="1">
      <c r="A90" s="11">
        <v>29</v>
      </c>
      <c r="B90" s="30" t="s">
        <v>104</v>
      </c>
      <c r="C90" s="30"/>
      <c r="D90" s="23" t="s">
        <v>102</v>
      </c>
      <c r="E90" s="23"/>
      <c r="F90" s="21">
        <v>3690.31</v>
      </c>
      <c r="G90" s="22"/>
    </row>
    <row r="91" spans="1:7" ht="33" customHeight="1">
      <c r="A91" s="11">
        <v>30</v>
      </c>
      <c r="B91" s="30" t="s">
        <v>105</v>
      </c>
      <c r="C91" s="30"/>
      <c r="D91" s="23" t="s">
        <v>102</v>
      </c>
      <c r="E91" s="23"/>
      <c r="F91" s="21">
        <v>5583.41</v>
      </c>
      <c r="G91" s="22"/>
    </row>
    <row r="92" spans="1:7" ht="31.5" customHeight="1">
      <c r="A92" s="11">
        <v>31</v>
      </c>
      <c r="B92" s="30" t="s">
        <v>106</v>
      </c>
      <c r="C92" s="30"/>
      <c r="D92" s="23" t="s">
        <v>107</v>
      </c>
      <c r="E92" s="23"/>
      <c r="F92" s="21">
        <v>37.549999999999997</v>
      </c>
      <c r="G92" s="22"/>
    </row>
    <row r="93" spans="1:7" ht="33" customHeight="1">
      <c r="A93" s="11">
        <v>32</v>
      </c>
      <c r="B93" s="30" t="s">
        <v>108</v>
      </c>
      <c r="C93" s="30"/>
      <c r="D93" s="23" t="s">
        <v>107</v>
      </c>
      <c r="E93" s="23"/>
      <c r="F93" s="21">
        <v>37.549999999999997</v>
      </c>
      <c r="G93" s="22"/>
    </row>
    <row r="94" spans="1:7" ht="32.25" customHeight="1">
      <c r="A94" s="11">
        <v>33</v>
      </c>
      <c r="B94" s="30" t="s">
        <v>109</v>
      </c>
      <c r="C94" s="30"/>
      <c r="D94" s="23" t="s">
        <v>107</v>
      </c>
      <c r="E94" s="23"/>
      <c r="F94" s="21">
        <v>1359.28</v>
      </c>
      <c r="G94" s="22"/>
    </row>
    <row r="95" spans="1:7" ht="32.25" customHeight="1">
      <c r="A95" s="11">
        <v>34</v>
      </c>
      <c r="B95" s="30" t="s">
        <v>110</v>
      </c>
      <c r="C95" s="30"/>
      <c r="D95" s="23" t="s">
        <v>107</v>
      </c>
      <c r="E95" s="23"/>
      <c r="F95" s="21">
        <v>2718.57</v>
      </c>
      <c r="G95" s="22"/>
    </row>
    <row r="96" spans="1:7" ht="48.75" customHeight="1">
      <c r="A96" s="11">
        <v>35</v>
      </c>
      <c r="B96" s="30" t="s">
        <v>113</v>
      </c>
      <c r="C96" s="30"/>
      <c r="D96" s="23" t="s">
        <v>114</v>
      </c>
      <c r="E96" s="23"/>
      <c r="F96" s="21">
        <v>34.729999999999997</v>
      </c>
      <c r="G96" s="22"/>
    </row>
    <row r="97" spans="1:7" ht="30.75" customHeight="1">
      <c r="A97" s="11">
        <v>36</v>
      </c>
      <c r="B97" s="30" t="s">
        <v>115</v>
      </c>
      <c r="C97" s="30"/>
      <c r="D97" s="23" t="s">
        <v>114</v>
      </c>
      <c r="E97" s="23"/>
      <c r="F97" s="21">
        <v>34.729999999999997</v>
      </c>
      <c r="G97" s="22"/>
    </row>
    <row r="98" spans="1:7" ht="30.75" customHeight="1">
      <c r="A98" s="11">
        <v>37</v>
      </c>
      <c r="B98" s="30" t="s">
        <v>116</v>
      </c>
      <c r="C98" s="30"/>
      <c r="D98" s="23" t="s">
        <v>114</v>
      </c>
      <c r="E98" s="23"/>
      <c r="F98" s="21">
        <v>34.729999999999997</v>
      </c>
      <c r="G98" s="22"/>
    </row>
    <row r="99" spans="1:7" ht="38.25" customHeight="1">
      <c r="A99" s="11">
        <v>38</v>
      </c>
      <c r="B99" s="30" t="s">
        <v>175</v>
      </c>
      <c r="C99" s="30"/>
      <c r="D99" s="23" t="s">
        <v>114</v>
      </c>
      <c r="E99" s="23"/>
      <c r="F99" s="21">
        <v>81666</v>
      </c>
      <c r="G99" s="22"/>
    </row>
    <row r="100" spans="1:7">
      <c r="A100" s="11">
        <v>39</v>
      </c>
      <c r="B100" s="30" t="s">
        <v>117</v>
      </c>
      <c r="C100" s="30"/>
      <c r="D100" s="23" t="s">
        <v>114</v>
      </c>
      <c r="E100" s="23"/>
      <c r="F100" s="21">
        <v>2739.82</v>
      </c>
      <c r="G100" s="22"/>
    </row>
    <row r="101" spans="1:7" ht="33.75" customHeight="1">
      <c r="A101" s="11">
        <v>40</v>
      </c>
      <c r="B101" s="30" t="s">
        <v>118</v>
      </c>
      <c r="C101" s="30"/>
      <c r="D101" s="23" t="s">
        <v>114</v>
      </c>
      <c r="E101" s="23"/>
      <c r="F101" s="21">
        <v>1099.98</v>
      </c>
      <c r="G101" s="22"/>
    </row>
    <row r="102" spans="1:7" ht="33.75" customHeight="1">
      <c r="A102" s="11">
        <v>41</v>
      </c>
      <c r="B102" s="30" t="s">
        <v>119</v>
      </c>
      <c r="C102" s="30"/>
      <c r="D102" s="23" t="s">
        <v>120</v>
      </c>
      <c r="E102" s="23"/>
      <c r="F102" s="21">
        <v>39.18</v>
      </c>
      <c r="G102" s="22"/>
    </row>
    <row r="103" spans="1:7" ht="34.5" customHeight="1">
      <c r="A103" s="11">
        <v>42</v>
      </c>
      <c r="B103" s="30" t="s">
        <v>121</v>
      </c>
      <c r="C103" s="30"/>
      <c r="D103" s="23" t="s">
        <v>120</v>
      </c>
      <c r="E103" s="23"/>
      <c r="F103" s="21">
        <v>39.18</v>
      </c>
      <c r="G103" s="22"/>
    </row>
    <row r="104" spans="1:7" ht="68.25" customHeight="1">
      <c r="A104" s="11">
        <v>43</v>
      </c>
      <c r="B104" s="30" t="s">
        <v>122</v>
      </c>
      <c r="C104" s="30"/>
      <c r="D104" s="23" t="s">
        <v>120</v>
      </c>
      <c r="E104" s="23"/>
      <c r="F104" s="21">
        <v>833.3</v>
      </c>
      <c r="G104" s="22"/>
    </row>
    <row r="105" spans="1:7" ht="32.25" customHeight="1">
      <c r="A105" s="11">
        <v>44</v>
      </c>
      <c r="B105" s="30" t="s">
        <v>153</v>
      </c>
      <c r="C105" s="30"/>
      <c r="D105" s="23" t="s">
        <v>154</v>
      </c>
      <c r="E105" s="23"/>
      <c r="F105" s="21">
        <v>1133.03</v>
      </c>
      <c r="G105" s="22"/>
    </row>
    <row r="106" spans="1:7" ht="35.25" customHeight="1">
      <c r="A106" s="11">
        <v>45</v>
      </c>
      <c r="B106" s="30" t="s">
        <v>155</v>
      </c>
      <c r="C106" s="30"/>
      <c r="D106" s="23" t="s">
        <v>154</v>
      </c>
      <c r="E106" s="23"/>
      <c r="F106" s="21">
        <v>1362.75</v>
      </c>
      <c r="G106" s="22"/>
    </row>
    <row r="107" spans="1:7" ht="33" customHeight="1">
      <c r="A107" s="11">
        <v>46</v>
      </c>
      <c r="B107" s="30" t="s">
        <v>156</v>
      </c>
      <c r="C107" s="30"/>
      <c r="D107" s="23" t="s">
        <v>154</v>
      </c>
      <c r="E107" s="23"/>
      <c r="F107" s="21">
        <v>45.21</v>
      </c>
      <c r="G107" s="22"/>
    </row>
    <row r="108" spans="1:7" ht="32.25" customHeight="1">
      <c r="A108" s="11">
        <v>47</v>
      </c>
      <c r="B108" s="30" t="s">
        <v>157</v>
      </c>
      <c r="C108" s="30"/>
      <c r="D108" s="23" t="s">
        <v>154</v>
      </c>
      <c r="E108" s="23"/>
      <c r="F108" s="21">
        <v>58.09</v>
      </c>
      <c r="G108" s="22"/>
    </row>
    <row r="109" spans="1:7" ht="34.5" customHeight="1">
      <c r="A109" s="11">
        <v>48</v>
      </c>
      <c r="B109" s="30" t="s">
        <v>158</v>
      </c>
      <c r="C109" s="30"/>
      <c r="D109" s="23" t="s">
        <v>154</v>
      </c>
      <c r="E109" s="23"/>
      <c r="F109" s="21">
        <v>45.21</v>
      </c>
      <c r="G109" s="22"/>
    </row>
    <row r="110" spans="1:7" ht="17.25" customHeight="1">
      <c r="A110" s="11">
        <v>49</v>
      </c>
      <c r="B110" s="30" t="s">
        <v>159</v>
      </c>
      <c r="C110" s="30"/>
      <c r="D110" s="23" t="s">
        <v>154</v>
      </c>
      <c r="E110" s="23"/>
      <c r="F110" s="21">
        <v>632.14</v>
      </c>
      <c r="G110" s="22"/>
    </row>
    <row r="111" spans="1:7" ht="33.75" customHeight="1">
      <c r="A111" s="11">
        <v>50</v>
      </c>
      <c r="B111" s="30" t="s">
        <v>160</v>
      </c>
      <c r="C111" s="30"/>
      <c r="D111" s="23" t="s">
        <v>154</v>
      </c>
      <c r="E111" s="23"/>
      <c r="F111" s="21">
        <v>3548.46</v>
      </c>
      <c r="G111" s="22"/>
    </row>
    <row r="112" spans="1:7" ht="15" customHeight="1">
      <c r="A112" s="11">
        <v>51</v>
      </c>
      <c r="B112" s="30" t="s">
        <v>161</v>
      </c>
      <c r="C112" s="30"/>
      <c r="D112" s="23" t="s">
        <v>154</v>
      </c>
      <c r="E112" s="23"/>
      <c r="F112" s="21">
        <v>3171.37</v>
      </c>
      <c r="G112" s="22"/>
    </row>
    <row r="113" spans="1:7" ht="44.25" customHeight="1">
      <c r="A113" s="9"/>
      <c r="B113" s="35" t="s">
        <v>72</v>
      </c>
      <c r="C113" s="36"/>
      <c r="D113" s="25"/>
      <c r="E113" s="26"/>
      <c r="F113" s="31">
        <f>SUM(F62:G112)</f>
        <v>203818.13999999996</v>
      </c>
      <c r="G113" s="26"/>
    </row>
    <row r="115" spans="1:7">
      <c r="A115" s="1" t="s">
        <v>28</v>
      </c>
      <c r="D115" s="7">
        <f>2.1*H4*C6</f>
        <v>151588.08000000002</v>
      </c>
      <c r="E115" s="1" t="s">
        <v>29</v>
      </c>
    </row>
    <row r="116" spans="1:7">
      <c r="A116" s="1" t="s">
        <v>30</v>
      </c>
      <c r="D116" s="7">
        <f>F123*5.3%</f>
        <v>46274.755799999999</v>
      </c>
      <c r="E116" s="1" t="s">
        <v>29</v>
      </c>
    </row>
    <row r="118" spans="1:7">
      <c r="A118" s="1" t="s">
        <v>43</v>
      </c>
    </row>
    <row r="119" spans="1:7">
      <c r="A119" s="1" t="s">
        <v>74</v>
      </c>
    </row>
    <row r="120" spans="1:7">
      <c r="B120" s="1" t="s">
        <v>42</v>
      </c>
      <c r="F120" s="7">
        <v>903162.33</v>
      </c>
      <c r="G120" s="1" t="s">
        <v>29</v>
      </c>
    </row>
    <row r="122" spans="1:7">
      <c r="A122" s="1" t="s">
        <v>31</v>
      </c>
    </row>
    <row r="123" spans="1:7">
      <c r="B123" s="1" t="s">
        <v>76</v>
      </c>
      <c r="F123" s="7">
        <v>873108.6</v>
      </c>
      <c r="G123" s="1" t="s">
        <v>29</v>
      </c>
    </row>
    <row r="124" spans="1:7">
      <c r="D124" s="7"/>
    </row>
    <row r="125" spans="1:7">
      <c r="A125" s="1" t="s">
        <v>176</v>
      </c>
      <c r="D125" s="7"/>
    </row>
    <row r="126" spans="1:7">
      <c r="A126" s="1" t="s">
        <v>77</v>
      </c>
      <c r="D126" s="7"/>
      <c r="F126" s="7">
        <v>30053.73</v>
      </c>
      <c r="G126" s="1" t="s">
        <v>29</v>
      </c>
    </row>
    <row r="127" spans="1:7">
      <c r="D127" s="7"/>
    </row>
    <row r="128" spans="1:7">
      <c r="A128" s="1" t="s">
        <v>177</v>
      </c>
      <c r="D128" s="7"/>
    </row>
    <row r="129" spans="1:7">
      <c r="A129" s="1" t="s">
        <v>178</v>
      </c>
      <c r="D129" s="7"/>
      <c r="F129" s="7">
        <v>54321.72</v>
      </c>
      <c r="G129" s="1" t="s">
        <v>29</v>
      </c>
    </row>
    <row r="131" spans="1:7">
      <c r="A131" s="1" t="s">
        <v>75</v>
      </c>
    </row>
    <row r="132" spans="1:7">
      <c r="B132" s="1" t="s">
        <v>41</v>
      </c>
      <c r="F132" s="7">
        <f>F57+F113+D115</f>
        <v>837961.60799927823</v>
      </c>
      <c r="G132" s="1" t="s">
        <v>29</v>
      </c>
    </row>
    <row r="134" spans="1:7" ht="30" customHeight="1">
      <c r="A134" s="1" t="s">
        <v>32</v>
      </c>
    </row>
    <row r="135" spans="1:7" ht="32.25" customHeight="1"/>
    <row r="136" spans="1:7" ht="28.5" customHeight="1">
      <c r="A136" s="8" t="s">
        <v>33</v>
      </c>
      <c r="B136" s="32" t="s">
        <v>34</v>
      </c>
      <c r="C136" s="32"/>
      <c r="D136" s="8" t="s">
        <v>35</v>
      </c>
      <c r="E136" s="32" t="s">
        <v>36</v>
      </c>
      <c r="F136" s="32"/>
      <c r="G136" s="8" t="s">
        <v>37</v>
      </c>
    </row>
    <row r="137" spans="1:7" ht="33.75" customHeight="1">
      <c r="A137" s="33" t="s">
        <v>38</v>
      </c>
      <c r="B137" s="34" t="s">
        <v>56</v>
      </c>
      <c r="C137" s="34"/>
      <c r="D137" s="10">
        <v>6</v>
      </c>
      <c r="E137" s="34" t="s">
        <v>58</v>
      </c>
      <c r="F137" s="34"/>
      <c r="G137" s="10">
        <v>6</v>
      </c>
    </row>
    <row r="138" spans="1:7" ht="43.5" customHeight="1">
      <c r="A138" s="33"/>
      <c r="B138" s="34" t="s">
        <v>44</v>
      </c>
      <c r="C138" s="34"/>
      <c r="D138" s="10">
        <v>2</v>
      </c>
      <c r="E138" s="34" t="s">
        <v>58</v>
      </c>
      <c r="F138" s="34"/>
      <c r="G138" s="10">
        <v>2</v>
      </c>
    </row>
    <row r="139" spans="1:7" ht="69" customHeight="1">
      <c r="A139" s="33"/>
      <c r="B139" s="34" t="s">
        <v>45</v>
      </c>
      <c r="C139" s="34"/>
      <c r="D139" s="10">
        <v>1</v>
      </c>
      <c r="E139" s="34" t="s">
        <v>58</v>
      </c>
      <c r="F139" s="34"/>
      <c r="G139" s="10">
        <v>1</v>
      </c>
    </row>
    <row r="140" spans="1:7" ht="37.5" customHeight="1">
      <c r="A140" s="10" t="s">
        <v>46</v>
      </c>
      <c r="B140" s="34" t="s">
        <v>47</v>
      </c>
      <c r="C140" s="34"/>
      <c r="D140" s="10"/>
      <c r="E140" s="34" t="s">
        <v>59</v>
      </c>
      <c r="F140" s="34"/>
      <c r="G140" s="10"/>
    </row>
    <row r="141" spans="1:7" ht="60" customHeight="1">
      <c r="A141" s="33" t="s">
        <v>48</v>
      </c>
      <c r="B141" s="34" t="s">
        <v>57</v>
      </c>
      <c r="C141" s="34"/>
      <c r="D141" s="10">
        <v>6</v>
      </c>
      <c r="E141" s="34" t="s">
        <v>60</v>
      </c>
      <c r="F141" s="34"/>
      <c r="G141" s="10">
        <v>6</v>
      </c>
    </row>
    <row r="142" spans="1:7" ht="33" customHeight="1">
      <c r="A142" s="33"/>
      <c r="B142" s="34" t="s">
        <v>49</v>
      </c>
      <c r="C142" s="34"/>
      <c r="D142" s="10">
        <v>1</v>
      </c>
      <c r="E142" s="34" t="s">
        <v>61</v>
      </c>
      <c r="F142" s="34"/>
      <c r="G142" s="10">
        <v>1</v>
      </c>
    </row>
    <row r="143" spans="1:7" ht="42.75" customHeight="1">
      <c r="A143" s="33"/>
      <c r="B143" s="34" t="s">
        <v>53</v>
      </c>
      <c r="C143" s="34"/>
      <c r="D143" s="10">
        <v>16</v>
      </c>
      <c r="E143" s="34" t="s">
        <v>62</v>
      </c>
      <c r="F143" s="34"/>
      <c r="G143" s="10">
        <v>16</v>
      </c>
    </row>
    <row r="144" spans="1:7" ht="36" customHeight="1">
      <c r="A144" s="33"/>
      <c r="B144" s="34" t="s">
        <v>54</v>
      </c>
      <c r="C144" s="34"/>
      <c r="D144" s="10">
        <v>3</v>
      </c>
      <c r="E144" s="34" t="s">
        <v>63</v>
      </c>
      <c r="F144" s="34"/>
      <c r="G144" s="10">
        <v>3</v>
      </c>
    </row>
    <row r="145" spans="1:7">
      <c r="A145" s="33"/>
      <c r="B145" s="34" t="s">
        <v>55</v>
      </c>
      <c r="C145" s="34"/>
      <c r="D145" s="10"/>
      <c r="E145" s="34" t="s">
        <v>64</v>
      </c>
      <c r="F145" s="34"/>
      <c r="G145" s="10"/>
    </row>
    <row r="146" spans="1:7">
      <c r="A146" s="33"/>
      <c r="B146" s="34" t="s">
        <v>50</v>
      </c>
      <c r="C146" s="34"/>
      <c r="D146" s="10"/>
      <c r="E146" s="34" t="s">
        <v>65</v>
      </c>
      <c r="F146" s="34"/>
      <c r="G146" s="10"/>
    </row>
    <row r="147" spans="1:7">
      <c r="A147" s="33"/>
      <c r="B147" s="34" t="s">
        <v>51</v>
      </c>
      <c r="C147" s="34"/>
      <c r="D147" s="10">
        <v>1</v>
      </c>
      <c r="E147" s="34" t="s">
        <v>60</v>
      </c>
      <c r="F147" s="34"/>
      <c r="G147" s="10">
        <v>1</v>
      </c>
    </row>
    <row r="148" spans="1:7">
      <c r="A148" s="33"/>
      <c r="B148" s="34" t="s">
        <v>52</v>
      </c>
      <c r="C148" s="34"/>
      <c r="D148" s="10">
        <v>6</v>
      </c>
      <c r="E148" s="34"/>
      <c r="F148" s="34"/>
      <c r="G148" s="10">
        <v>6</v>
      </c>
    </row>
    <row r="151" spans="1:7">
      <c r="A151" s="1" t="s">
        <v>68</v>
      </c>
      <c r="F151" s="1" t="s">
        <v>67</v>
      </c>
    </row>
    <row r="153" spans="1:7">
      <c r="A153" s="1" t="s">
        <v>71</v>
      </c>
      <c r="F153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48"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B140:C140"/>
    <mergeCell ref="E140:F140"/>
    <mergeCell ref="A141:A148"/>
    <mergeCell ref="B141:C141"/>
    <mergeCell ref="E141:F141"/>
    <mergeCell ref="B142:C142"/>
    <mergeCell ref="E142:F142"/>
    <mergeCell ref="B143:C143"/>
    <mergeCell ref="E143:F143"/>
    <mergeCell ref="B147:C147"/>
    <mergeCell ref="E147:F147"/>
    <mergeCell ref="B148:C148"/>
    <mergeCell ref="E148:F148"/>
    <mergeCell ref="B144:C144"/>
    <mergeCell ref="E144:F144"/>
    <mergeCell ref="B145:C145"/>
    <mergeCell ref="E145:F145"/>
    <mergeCell ref="B146:C146"/>
    <mergeCell ref="E146:F146"/>
    <mergeCell ref="A137:A139"/>
    <mergeCell ref="B137:C137"/>
    <mergeCell ref="E137:F137"/>
    <mergeCell ref="B138:C138"/>
    <mergeCell ref="E138:F138"/>
    <mergeCell ref="B139:C139"/>
    <mergeCell ref="E139:F139"/>
    <mergeCell ref="B113:C113"/>
    <mergeCell ref="D113:E113"/>
    <mergeCell ref="B110:C110"/>
    <mergeCell ref="B111:C111"/>
    <mergeCell ref="B112:C112"/>
    <mergeCell ref="B106:C106"/>
    <mergeCell ref="B107:C107"/>
    <mergeCell ref="B108:C108"/>
    <mergeCell ref="B109:C109"/>
    <mergeCell ref="F113:G113"/>
    <mergeCell ref="B136:C136"/>
    <mergeCell ref="E136:F136"/>
    <mergeCell ref="D107:E107"/>
    <mergeCell ref="D108:E108"/>
    <mergeCell ref="D109:E109"/>
    <mergeCell ref="D110:E110"/>
    <mergeCell ref="D111:E111"/>
    <mergeCell ref="D112:E112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F65:G65"/>
    <mergeCell ref="F66:G66"/>
    <mergeCell ref="F67:G67"/>
    <mergeCell ref="F68:G68"/>
    <mergeCell ref="F69:G69"/>
    <mergeCell ref="F70:G70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A1:G1"/>
    <mergeCell ref="A2:G2"/>
    <mergeCell ref="A3:G3"/>
    <mergeCell ref="A4:G4"/>
    <mergeCell ref="B48:C48"/>
    <mergeCell ref="D48:E48"/>
    <mergeCell ref="F48:G48"/>
    <mergeCell ref="D74:E74"/>
    <mergeCell ref="D75:E75"/>
    <mergeCell ref="F74:G74"/>
    <mergeCell ref="F75:G75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76:E76"/>
    <mergeCell ref="D77:E77"/>
    <mergeCell ref="D78:E78"/>
    <mergeCell ref="D79:E79"/>
    <mergeCell ref="D80:E80"/>
    <mergeCell ref="D81:E81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F76:G76"/>
    <mergeCell ref="F77:G77"/>
    <mergeCell ref="F78:G78"/>
    <mergeCell ref="F79:G79"/>
    <mergeCell ref="F80:G80"/>
    <mergeCell ref="F81:G81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71:G71"/>
    <mergeCell ref="F72:G72"/>
    <mergeCell ref="F73:G73"/>
    <mergeCell ref="F82:G82"/>
    <mergeCell ref="F83:G83"/>
    <mergeCell ref="F84:G84"/>
    <mergeCell ref="F85:G85"/>
    <mergeCell ref="F86:G86"/>
    <mergeCell ref="F87:G87"/>
    <mergeCell ref="F99:G99"/>
    <mergeCell ref="F107:G107"/>
    <mergeCell ref="F108:G108"/>
    <mergeCell ref="F109:G109"/>
    <mergeCell ref="F110:G110"/>
    <mergeCell ref="F111:G111"/>
    <mergeCell ref="F112:G112"/>
    <mergeCell ref="F100:G100"/>
    <mergeCell ref="F101:G101"/>
    <mergeCell ref="F102:G102"/>
    <mergeCell ref="F103:G103"/>
    <mergeCell ref="F104:G104"/>
    <mergeCell ref="F105:G105"/>
    <mergeCell ref="F106:G106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2014-03-02T13:22:11Z</dcterms:modified>
</cp:coreProperties>
</file>