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tabRatio="597"/>
  </bookViews>
  <sheets>
    <sheet name="1" sheetId="11" r:id="rId1"/>
  </sheets>
  <calcPr calcId="124519"/>
</workbook>
</file>

<file path=xl/calcChain.xml><?xml version="1.0" encoding="utf-8"?>
<calcChain xmlns="http://schemas.openxmlformats.org/spreadsheetml/2006/main">
  <c r="G39" i="11"/>
  <c r="G37"/>
  <c r="G35"/>
  <c r="G33"/>
  <c r="F41"/>
  <c r="E41"/>
  <c r="D41"/>
  <c r="B40"/>
  <c r="B39"/>
  <c r="B38"/>
  <c r="B37"/>
  <c r="B36"/>
  <c r="B35"/>
  <c r="B34"/>
  <c r="B33"/>
  <c r="C6"/>
  <c r="F53" s="1"/>
  <c r="D76" l="1"/>
  <c r="G41"/>
  <c r="F47"/>
  <c r="F50"/>
  <c r="F49"/>
  <c r="F48"/>
  <c r="F51"/>
  <c r="F54"/>
  <c r="F74"/>
  <c r="D77"/>
  <c r="F55" l="1"/>
  <c r="F93" l="1"/>
</calcChain>
</file>

<file path=xl/sharedStrings.xml><?xml version="1.0" encoding="utf-8"?>
<sst xmlns="http://schemas.openxmlformats.org/spreadsheetml/2006/main" count="163" uniqueCount="141">
  <si>
    <t>ОТЧЕТ</t>
  </si>
  <si>
    <t>I. Оказание коммунальных услуг</t>
  </si>
  <si>
    <t>кв.м</t>
  </si>
  <si>
    <t>Виды оказанных коммунальных услуг</t>
  </si>
  <si>
    <t>Сумма снижения по различным причинам, руб</t>
  </si>
  <si>
    <t xml:space="preserve">о выполнении управляющей организацией договора управления </t>
  </si>
  <si>
    <t>Общая площадь МКД -</t>
  </si>
  <si>
    <t>II. Работы (услуги) по содержанию общего имущества многоквартирного дома</t>
  </si>
  <si>
    <t>№ п/п</t>
  </si>
  <si>
    <t>Наименование работ (услуг)</t>
  </si>
  <si>
    <t>Количество выполняемых работ</t>
  </si>
  <si>
    <t>Расходы управляющей организации на выполнение работ(услуг) по содержанию, руб</t>
  </si>
  <si>
    <t>Содержание помещений общего пользования, в т.ч.подметание полов</t>
  </si>
  <si>
    <t>6 раз в неделю</t>
  </si>
  <si>
    <t>Уборка придомовой территории</t>
  </si>
  <si>
    <t>Обслуживание газовых сетей</t>
  </si>
  <si>
    <t>1 раз в год</t>
  </si>
  <si>
    <t>Технический осмотр зданий и инженерного оборудования</t>
  </si>
  <si>
    <t>Аварийное обслуживание</t>
  </si>
  <si>
    <t>по мере необходимости, в течении 2 часов с момента получения заявки</t>
  </si>
  <si>
    <t>Содержание и текущий ремонт лифтов</t>
  </si>
  <si>
    <t>Вывоз твердых бытовых отходов</t>
  </si>
  <si>
    <t>Проверка и ремонт коллективных приборов учета</t>
  </si>
  <si>
    <t>ИТОГО по содержанию общего имущества дома</t>
  </si>
  <si>
    <t>III. Работы по текущему ремонту общего имущества в доме</t>
  </si>
  <si>
    <t xml:space="preserve">Наименование работ </t>
  </si>
  <si>
    <t>Дата проведения работ</t>
  </si>
  <si>
    <t>Расходы управляющей организации на выполнение работ руб</t>
  </si>
  <si>
    <t xml:space="preserve">IV.  Расходы Управляющей организации     </t>
  </si>
  <si>
    <t>руб</t>
  </si>
  <si>
    <t>в т.ч. расходы по ОГУП "ТТЭР" составили</t>
  </si>
  <si>
    <t xml:space="preserve">       Оплачено жителями за содержание и текущий ремонт общего имущества </t>
  </si>
  <si>
    <t>VI. Работа Управляющей организации с письменными обращениями собственников.</t>
  </si>
  <si>
    <t>Виды обращений</t>
  </si>
  <si>
    <t>Вопросы, поставленные в обращениях</t>
  </si>
  <si>
    <t>Количество поступивших обращений по изложенным вопросам</t>
  </si>
  <si>
    <t>Меры, предпринимаемые управляющей организацией по вопросам, поставленным в обращениях</t>
  </si>
  <si>
    <t>Количество решенных вопросов</t>
  </si>
  <si>
    <t>Жалоба</t>
  </si>
  <si>
    <t>Электроснабжение,кВт</t>
  </si>
  <si>
    <t>Теплоснабжение, Гкал</t>
  </si>
  <si>
    <t>ремонту общего имущества дома-</t>
  </si>
  <si>
    <t>дома по договору управления -</t>
  </si>
  <si>
    <t>V.  Финансовый результат по многоквартирному дому</t>
  </si>
  <si>
    <t>2) по конструктивных элементам здания</t>
  </si>
  <si>
    <t>3) по температурному режиму,циркуляции ГВС</t>
  </si>
  <si>
    <t>Предложения</t>
  </si>
  <si>
    <t>1) по проведению общего собрания собственников</t>
  </si>
  <si>
    <t xml:space="preserve">Заявления </t>
  </si>
  <si>
    <t>2) выдача списков собственников дома для проведения общего собрания, договора управления</t>
  </si>
  <si>
    <t>6) представление отчетов УО по дому, планов работ, стоимость работ</t>
  </si>
  <si>
    <t>7) внесение изменений в лицевые счета</t>
  </si>
  <si>
    <t>8) прочие</t>
  </si>
  <si>
    <t>3) установка и опломбирование индивидуальных приборов учета</t>
  </si>
  <si>
    <t>4) пояснение произведенных расчетов за коммунальные услуги</t>
  </si>
  <si>
    <t>5) рестукторизация задолженности</t>
  </si>
  <si>
    <t>1) по внутридомовым инженерным сетям</t>
  </si>
  <si>
    <t>1)  на перерасчет коммунальных услуг при временном отсутствии</t>
  </si>
  <si>
    <t>Осмотр, установление причины и устранение ее</t>
  </si>
  <si>
    <t>Проведение общего собрания собственников</t>
  </si>
  <si>
    <t>Формирование и направление данных в ОГУП "ТТЭР"</t>
  </si>
  <si>
    <t>Выдача списков собственников дома для проведения общего собрания с последующим оформлением протокола, договора управления</t>
  </si>
  <si>
    <t xml:space="preserve"> Установка и опломбирование индивидуальных приборов учета</t>
  </si>
  <si>
    <t>Пояснение произведенных расчетов за коммунальные услуги со ссылкой на действующее законодательство</t>
  </si>
  <si>
    <t>Оформление реструкторизации задолженности</t>
  </si>
  <si>
    <t>Представление отчетов УО по дому, планов работ, стоимость работ</t>
  </si>
  <si>
    <t>ежедневно</t>
  </si>
  <si>
    <t>О.В.Толмачев</t>
  </si>
  <si>
    <t xml:space="preserve">Генеральный директор </t>
  </si>
  <si>
    <t>О.В.Котова</t>
  </si>
  <si>
    <t>ИТОГО</t>
  </si>
  <si>
    <t>Начальник пл.-произв.отдела</t>
  </si>
  <si>
    <t>ИТОГО по текущему ремонту общего имущества дома</t>
  </si>
  <si>
    <t>за период с 01.01.2013 г. по 31.12.2013 г.</t>
  </si>
  <si>
    <t xml:space="preserve">       Итого начислено за 2013 год по содержанию и текущему ремонту общего имущества</t>
  </si>
  <si>
    <t xml:space="preserve">       Общая стоимость представленных услуг за 2013 год по управлению, содержанию и текущему </t>
  </si>
  <si>
    <t>дома за 2013 год -</t>
  </si>
  <si>
    <t>общего имущества дома" составила на 01.03.2014г-</t>
  </si>
  <si>
    <t xml:space="preserve">многоквартирным домом № 29 по улице Набережная </t>
  </si>
  <si>
    <t>Февраль</t>
  </si>
  <si>
    <t>кв.11 регистрация счетчика ХВ,установка пломбы</t>
  </si>
  <si>
    <t>Март</t>
  </si>
  <si>
    <t>Апрель</t>
  </si>
  <si>
    <t>кв.1 регистрация счетчика ХВ,установка пломбы</t>
  </si>
  <si>
    <t>кв.8 регистрация счетчика ХВ,установка пломбы</t>
  </si>
  <si>
    <t xml:space="preserve">ремонт штукатурки цоколя </t>
  </si>
  <si>
    <t>Май</t>
  </si>
  <si>
    <t>проверка и прочистка дымоходов</t>
  </si>
  <si>
    <t>кв.12 регистрация счетчика ХВ,установка пломбы</t>
  </si>
  <si>
    <t>Июль</t>
  </si>
  <si>
    <t>окраска стен</t>
  </si>
  <si>
    <t>Август</t>
  </si>
  <si>
    <t>монтаж светильника</t>
  </si>
  <si>
    <t>Сентябрь</t>
  </si>
  <si>
    <t>заполнение системы отопления</t>
  </si>
  <si>
    <t>установка решетки на слух.окна</t>
  </si>
  <si>
    <t>установка светильника у входной двери</t>
  </si>
  <si>
    <t>Ноябрь</t>
  </si>
  <si>
    <t>осенний,весенний              по мере необходимости</t>
  </si>
  <si>
    <t>по мере необходимости</t>
  </si>
  <si>
    <t>в том числе</t>
  </si>
  <si>
    <t>жилые помещения</t>
  </si>
  <si>
    <t>нежилые помещения</t>
  </si>
  <si>
    <t>Кол-во этажей МКД -</t>
  </si>
  <si>
    <t>Кол-во подъездов в МКД -</t>
  </si>
  <si>
    <t>Кол-во квартир в МКД -</t>
  </si>
  <si>
    <t>Площадь межквартирных лестничных площадок, лестниц-</t>
  </si>
  <si>
    <t>Площадь чердаков-</t>
  </si>
  <si>
    <t>Площадь придомовой территории-</t>
  </si>
  <si>
    <t>Наличие общедомовых приборов учета в МКД:</t>
  </si>
  <si>
    <t>Наименование прибора учета</t>
  </si>
  <si>
    <t>Дата ввода в эксплуатацию</t>
  </si>
  <si>
    <t>общедомовый прибор учета электрической энергии</t>
  </si>
  <si>
    <t>Количество установленных индивидуальных приборов учета в МКД:</t>
  </si>
  <si>
    <t>Наименование коммунальной услуги</t>
  </si>
  <si>
    <t>По состоянию на начало отчетного периода</t>
  </si>
  <si>
    <t>По состоянию на конец отчетного периода</t>
  </si>
  <si>
    <t>Электрическая энергия</t>
  </si>
  <si>
    <t>Холодное водоснабжение</t>
  </si>
  <si>
    <t>Договор управления МКД:</t>
  </si>
  <si>
    <t>Плата за содержание и текущий ремонт общего имущества дома составила по МКД:</t>
  </si>
  <si>
    <t>с 1 января 2013г -</t>
  </si>
  <si>
    <t>руб с 1 кв.м общей площади</t>
  </si>
  <si>
    <t>с 1 августа 2013г -</t>
  </si>
  <si>
    <t>7 от 10.01.2009г.</t>
  </si>
  <si>
    <t>кв.12 замена подводки отопления</t>
  </si>
  <si>
    <t>Декабрь</t>
  </si>
  <si>
    <t>25.08.2013г.</t>
  </si>
  <si>
    <t>Объем представленных коммунальных услуг за 2013 год</t>
  </si>
  <si>
    <t xml:space="preserve">  Тариф, руб                 с 01.01.2013г по 30.06.2013г, с 01.07.2013г по 31.12.2013г</t>
  </si>
  <si>
    <t>Сумма начисленная за коммуналь- ную услугу, руб</t>
  </si>
  <si>
    <t>Сумма оплаченная потребителем, руб</t>
  </si>
  <si>
    <t>Величина задолженности потребителей за коммунальную услуга за 2013 год, руб</t>
  </si>
  <si>
    <r>
      <t>Хол.водоснабжение,м</t>
    </r>
    <r>
      <rPr>
        <vertAlign val="superscript"/>
        <sz val="9"/>
        <color theme="1"/>
        <rFont val="Times New Roman"/>
        <family val="1"/>
        <charset val="204"/>
      </rPr>
      <t>3</t>
    </r>
  </si>
  <si>
    <r>
      <t>Водоотведение,м</t>
    </r>
    <r>
      <rPr>
        <vertAlign val="superscript"/>
        <sz val="9"/>
        <color theme="1"/>
        <rFont val="Times New Roman"/>
        <family val="1"/>
        <charset val="204"/>
      </rPr>
      <t>3</t>
    </r>
  </si>
  <si>
    <t>Октябрь</t>
  </si>
  <si>
    <t>кв.9,12 замена стояка отопления</t>
  </si>
  <si>
    <t>замена крана ХВ</t>
  </si>
  <si>
    <t xml:space="preserve">       Задолженность жителей за 2013 год по услуге "содержание и текущий ремонт</t>
  </si>
  <si>
    <t xml:space="preserve">       Задолженность жителей за 2013 год по коммунальным услугам</t>
  </si>
  <si>
    <t xml:space="preserve"> составила на 01.03.2014г-</t>
  </si>
</sst>
</file>

<file path=xl/styles.xml><?xml version="1.0" encoding="utf-8"?>
<styleSheet xmlns="http://schemas.openxmlformats.org/spreadsheetml/2006/main">
  <numFmts count="1">
    <numFmt numFmtId="164" formatCode="#,##0.0"/>
  </numFmts>
  <fonts count="7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9"/>
      <color theme="1"/>
      <name val="Times New Roman"/>
      <family val="1"/>
      <charset val="204"/>
    </font>
    <font>
      <vertAlign val="superscript"/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164" fontId="2" fillId="0" borderId="0" xfId="0" applyNumberFormat="1" applyFont="1" applyAlignment="1">
      <alignment horizontal="right"/>
    </xf>
    <xf numFmtId="0" fontId="3" fillId="0" borderId="1" xfId="0" applyFont="1" applyBorder="1"/>
    <xf numFmtId="3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2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3" fillId="0" borderId="4" xfId="0" applyNumberFormat="1" applyFont="1" applyBorder="1" applyAlignment="1">
      <alignment horizontal="center" vertical="center"/>
    </xf>
    <xf numFmtId="4" fontId="3" fillId="0" borderId="5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4" fontId="4" fillId="0" borderId="2" xfId="0" applyNumberFormat="1" applyFont="1" applyBorder="1" applyAlignment="1">
      <alignment horizontal="center" vertical="center"/>
    </xf>
    <xf numFmtId="4" fontId="4" fillId="0" borderId="3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4"/>
  <sheetViews>
    <sheetView tabSelected="1" topLeftCell="A85" workbookViewId="0">
      <selection activeCell="A94" sqref="A94:XFD96"/>
    </sheetView>
  </sheetViews>
  <sheetFormatPr defaultRowHeight="15.75"/>
  <cols>
    <col min="1" max="1" width="19.140625" style="1" customWidth="1"/>
    <col min="2" max="2" width="13.42578125" style="1" customWidth="1"/>
    <col min="3" max="3" width="13.7109375" style="1" customWidth="1"/>
    <col min="4" max="4" width="11.28515625" style="1" customWidth="1"/>
    <col min="5" max="5" width="12.28515625" style="1" customWidth="1"/>
    <col min="6" max="7" width="14.7109375" style="1" customWidth="1"/>
    <col min="8" max="8" width="0" style="1" hidden="1" customWidth="1"/>
    <col min="9" max="16384" width="9.140625" style="1"/>
  </cols>
  <sheetData>
    <row r="1" spans="1:8">
      <c r="A1" s="24" t="s">
        <v>0</v>
      </c>
      <c r="B1" s="24"/>
      <c r="C1" s="24"/>
      <c r="D1" s="24"/>
      <c r="E1" s="24"/>
      <c r="F1" s="24"/>
      <c r="G1" s="24"/>
    </row>
    <row r="2" spans="1:8">
      <c r="A2" s="24" t="s">
        <v>5</v>
      </c>
      <c r="B2" s="24"/>
      <c r="C2" s="24"/>
      <c r="D2" s="24"/>
      <c r="E2" s="24"/>
      <c r="F2" s="24"/>
      <c r="G2" s="24"/>
    </row>
    <row r="3" spans="1:8">
      <c r="A3" s="24" t="s">
        <v>78</v>
      </c>
      <c r="B3" s="24"/>
      <c r="C3" s="24"/>
      <c r="D3" s="24"/>
      <c r="E3" s="24"/>
      <c r="F3" s="24"/>
      <c r="G3" s="24"/>
    </row>
    <row r="4" spans="1:8">
      <c r="A4" s="24" t="s">
        <v>73</v>
      </c>
      <c r="B4" s="24"/>
      <c r="C4" s="24"/>
      <c r="D4" s="24"/>
      <c r="E4" s="24"/>
      <c r="F4" s="24"/>
      <c r="G4" s="24"/>
      <c r="H4" s="12">
        <v>12</v>
      </c>
    </row>
    <row r="5" spans="1:8" ht="11.25" customHeight="1"/>
    <row r="6" spans="1:8">
      <c r="A6" s="1" t="s">
        <v>6</v>
      </c>
      <c r="C6" s="3">
        <f>D7+D8</f>
        <v>605.29999999999995</v>
      </c>
      <c r="D6" s="1" t="s">
        <v>2</v>
      </c>
    </row>
    <row r="7" spans="1:8">
      <c r="A7" s="1" t="s">
        <v>100</v>
      </c>
      <c r="B7" s="1" t="s">
        <v>101</v>
      </c>
      <c r="C7" s="3"/>
      <c r="D7" s="1">
        <v>605.29999999999995</v>
      </c>
      <c r="E7" s="1" t="s">
        <v>2</v>
      </c>
    </row>
    <row r="8" spans="1:8">
      <c r="B8" s="1" t="s">
        <v>102</v>
      </c>
      <c r="C8" s="3"/>
      <c r="D8" s="1">
        <v>0</v>
      </c>
      <c r="E8" s="1" t="s">
        <v>2</v>
      </c>
    </row>
    <row r="9" spans="1:8">
      <c r="A9" s="1" t="s">
        <v>103</v>
      </c>
      <c r="C9" s="1">
        <v>2</v>
      </c>
    </row>
    <row r="10" spans="1:8">
      <c r="A10" s="1" t="s">
        <v>104</v>
      </c>
      <c r="C10" s="1">
        <v>2</v>
      </c>
    </row>
    <row r="11" spans="1:8">
      <c r="A11" s="1" t="s">
        <v>105</v>
      </c>
      <c r="C11" s="1">
        <v>12</v>
      </c>
    </row>
    <row r="12" spans="1:8">
      <c r="A12" s="1" t="s">
        <v>106</v>
      </c>
      <c r="E12" s="1">
        <v>60.1</v>
      </c>
      <c r="F12" s="1" t="s">
        <v>2</v>
      </c>
    </row>
    <row r="13" spans="1:8">
      <c r="A13" s="1" t="s">
        <v>107</v>
      </c>
      <c r="B13" s="1">
        <v>561.20000000000005</v>
      </c>
      <c r="C13" s="1" t="s">
        <v>2</v>
      </c>
    </row>
    <row r="14" spans="1:8">
      <c r="A14" s="1" t="s">
        <v>108</v>
      </c>
      <c r="D14" s="1">
        <v>1130</v>
      </c>
      <c r="E14" s="1" t="s">
        <v>2</v>
      </c>
    </row>
    <row r="16" spans="1:8">
      <c r="A16" s="1" t="s">
        <v>109</v>
      </c>
    </row>
    <row r="17" spans="1:10">
      <c r="A17" s="22" t="s">
        <v>110</v>
      </c>
      <c r="B17" s="22"/>
      <c r="C17" s="22"/>
      <c r="D17" s="22"/>
      <c r="E17" s="22" t="s">
        <v>111</v>
      </c>
      <c r="F17" s="22"/>
    </row>
    <row r="18" spans="1:10">
      <c r="A18" s="23" t="s">
        <v>112</v>
      </c>
      <c r="B18" s="23"/>
      <c r="C18" s="23"/>
      <c r="D18" s="23"/>
      <c r="E18" s="22" t="s">
        <v>127</v>
      </c>
      <c r="F18" s="22"/>
    </row>
    <row r="20" spans="1:10">
      <c r="A20" s="1" t="s">
        <v>113</v>
      </c>
    </row>
    <row r="21" spans="1:10" ht="31.5" customHeight="1">
      <c r="A21" s="21" t="s">
        <v>114</v>
      </c>
      <c r="B21" s="21"/>
      <c r="C21" s="21" t="s">
        <v>115</v>
      </c>
      <c r="D21" s="21"/>
      <c r="E21" s="21" t="s">
        <v>116</v>
      </c>
      <c r="F21" s="21"/>
    </row>
    <row r="22" spans="1:10">
      <c r="A22" s="14" t="s">
        <v>117</v>
      </c>
      <c r="B22" s="14"/>
      <c r="C22" s="22">
        <v>12</v>
      </c>
      <c r="D22" s="22"/>
      <c r="E22" s="22">
        <v>12</v>
      </c>
      <c r="F22" s="22"/>
    </row>
    <row r="23" spans="1:10">
      <c r="A23" s="14" t="s">
        <v>118</v>
      </c>
      <c r="B23" s="14"/>
      <c r="C23" s="22">
        <v>7</v>
      </c>
      <c r="D23" s="22"/>
      <c r="E23" s="22">
        <v>11</v>
      </c>
      <c r="F23" s="22"/>
    </row>
    <row r="25" spans="1:10">
      <c r="A25" s="1" t="s">
        <v>119</v>
      </c>
      <c r="C25" s="1" t="s">
        <v>124</v>
      </c>
    </row>
    <row r="27" spans="1:10">
      <c r="A27" s="1" t="s">
        <v>120</v>
      </c>
    </row>
    <row r="28" spans="1:10">
      <c r="B28" s="1" t="s">
        <v>121</v>
      </c>
      <c r="D28" s="1">
        <v>11.96</v>
      </c>
      <c r="E28" s="1" t="s">
        <v>122</v>
      </c>
    </row>
    <row r="29" spans="1:10">
      <c r="B29" s="1" t="s">
        <v>123</v>
      </c>
      <c r="D29" s="1">
        <v>13.66</v>
      </c>
      <c r="E29" s="1" t="s">
        <v>122</v>
      </c>
    </row>
    <row r="31" spans="1:10">
      <c r="A31" s="1" t="s">
        <v>1</v>
      </c>
    </row>
    <row r="32" spans="1:10" ht="98.25" customHeight="1">
      <c r="A32" s="15" t="s">
        <v>3</v>
      </c>
      <c r="B32" s="15" t="s">
        <v>128</v>
      </c>
      <c r="C32" s="15" t="s">
        <v>129</v>
      </c>
      <c r="D32" s="15" t="s">
        <v>130</v>
      </c>
      <c r="E32" s="15" t="s">
        <v>4</v>
      </c>
      <c r="F32" s="15" t="s">
        <v>131</v>
      </c>
      <c r="G32" s="15" t="s">
        <v>132</v>
      </c>
      <c r="H32" s="2"/>
      <c r="I32" s="2"/>
      <c r="J32" s="2"/>
    </row>
    <row r="33" spans="1:7">
      <c r="A33" s="19" t="s">
        <v>39</v>
      </c>
      <c r="B33" s="5">
        <f>D33/C33</f>
        <v>10497.731517509728</v>
      </c>
      <c r="C33" s="6">
        <v>2.57</v>
      </c>
      <c r="D33" s="6">
        <v>26979.17</v>
      </c>
      <c r="E33" s="6">
        <v>-1915.89</v>
      </c>
      <c r="F33" s="17">
        <v>56946.879999999997</v>
      </c>
      <c r="G33" s="17">
        <f>D33+D34+E33+E34-F33</f>
        <v>0</v>
      </c>
    </row>
    <row r="34" spans="1:7">
      <c r="A34" s="20"/>
      <c r="B34" s="5">
        <f>D34/C34</f>
        <v>10807.999999999998</v>
      </c>
      <c r="C34" s="6">
        <v>2.95</v>
      </c>
      <c r="D34" s="6">
        <v>31883.599999999999</v>
      </c>
      <c r="E34" s="6"/>
      <c r="F34" s="18"/>
      <c r="G34" s="18"/>
    </row>
    <row r="35" spans="1:7">
      <c r="A35" s="19" t="s">
        <v>40</v>
      </c>
      <c r="B35" s="5">
        <f t="shared" ref="B35:B40" si="0">D35/C35</f>
        <v>58.217751888979201</v>
      </c>
      <c r="C35" s="6">
        <v>1328.76</v>
      </c>
      <c r="D35" s="6">
        <v>77357.42</v>
      </c>
      <c r="E35" s="6"/>
      <c r="F35" s="17">
        <v>162896.75</v>
      </c>
      <c r="G35" s="17">
        <f t="shared" ref="G35" si="1">D35+D36+E35+E36-F35</f>
        <v>0</v>
      </c>
    </row>
    <row r="36" spans="1:7">
      <c r="A36" s="20"/>
      <c r="B36" s="5">
        <f t="shared" si="0"/>
        <v>56.92981884009744</v>
      </c>
      <c r="C36" s="6">
        <v>1502.54</v>
      </c>
      <c r="D36" s="6">
        <v>85539.33</v>
      </c>
      <c r="E36" s="6"/>
      <c r="F36" s="18"/>
      <c r="G36" s="18"/>
    </row>
    <row r="37" spans="1:7" ht="16.5" customHeight="1">
      <c r="A37" s="19" t="s">
        <v>133</v>
      </c>
      <c r="B37" s="5">
        <f t="shared" si="0"/>
        <v>841.2508710801394</v>
      </c>
      <c r="C37" s="6">
        <v>14.35</v>
      </c>
      <c r="D37" s="6">
        <v>12071.95</v>
      </c>
      <c r="E37" s="6">
        <v>164.11</v>
      </c>
      <c r="F37" s="17">
        <v>24144.77</v>
      </c>
      <c r="G37" s="17">
        <f t="shared" ref="G37" si="2">D37+D38+E37+E38-F37</f>
        <v>0</v>
      </c>
    </row>
    <row r="38" spans="1:7">
      <c r="A38" s="20"/>
      <c r="B38" s="5">
        <f t="shared" si="0"/>
        <v>719.99455864570734</v>
      </c>
      <c r="C38" s="6">
        <v>16.54</v>
      </c>
      <c r="D38" s="6">
        <v>11908.71</v>
      </c>
      <c r="E38" s="6"/>
      <c r="F38" s="18"/>
      <c r="G38" s="18"/>
    </row>
    <row r="39" spans="1:7" ht="16.5" customHeight="1">
      <c r="A39" s="19" t="s">
        <v>134</v>
      </c>
      <c r="B39" s="5">
        <f t="shared" si="0"/>
        <v>841.25072403806359</v>
      </c>
      <c r="C39" s="6">
        <v>24.17</v>
      </c>
      <c r="D39" s="6">
        <v>20333.03</v>
      </c>
      <c r="E39" s="6">
        <v>276.39999999999998</v>
      </c>
      <c r="F39" s="17">
        <v>41748.480000000003</v>
      </c>
      <c r="G39" s="17">
        <f t="shared" ref="G39" si="3">D39+D40+E39+E40-F39</f>
        <v>0</v>
      </c>
    </row>
    <row r="40" spans="1:7">
      <c r="A40" s="20"/>
      <c r="B40" s="5">
        <f t="shared" si="0"/>
        <v>719.99489100817436</v>
      </c>
      <c r="C40" s="6">
        <v>29.36</v>
      </c>
      <c r="D40" s="6">
        <v>21139.05</v>
      </c>
      <c r="E40" s="6"/>
      <c r="F40" s="18"/>
      <c r="G40" s="18"/>
    </row>
    <row r="41" spans="1:7">
      <c r="A41" s="4" t="s">
        <v>70</v>
      </c>
      <c r="B41" s="5"/>
      <c r="C41" s="6"/>
      <c r="D41" s="6">
        <f>SUM(D33:D40)</f>
        <v>287212.26</v>
      </c>
      <c r="E41" s="6">
        <f>SUM(E33:E40)</f>
        <v>-1475.38</v>
      </c>
      <c r="F41" s="6">
        <f>SUM(F33:F40)</f>
        <v>285736.88</v>
      </c>
      <c r="G41" s="6">
        <f>SUM(G33:G40)</f>
        <v>0</v>
      </c>
    </row>
    <row r="42" spans="1:7" ht="6" customHeight="1"/>
    <row r="44" spans="1:7">
      <c r="A44" s="1" t="s">
        <v>7</v>
      </c>
    </row>
    <row r="46" spans="1:7" ht="64.5" customHeight="1">
      <c r="A46" s="9" t="s">
        <v>8</v>
      </c>
      <c r="B46" s="25" t="s">
        <v>9</v>
      </c>
      <c r="C46" s="26"/>
      <c r="D46" s="25" t="s">
        <v>10</v>
      </c>
      <c r="E46" s="26"/>
      <c r="F46" s="25" t="s">
        <v>11</v>
      </c>
      <c r="G46" s="26"/>
    </row>
    <row r="47" spans="1:7" ht="50.25" customHeight="1">
      <c r="A47" s="9">
        <v>1</v>
      </c>
      <c r="B47" s="30" t="s">
        <v>12</v>
      </c>
      <c r="C47" s="30"/>
      <c r="D47" s="31" t="s">
        <v>13</v>
      </c>
      <c r="E47" s="31"/>
      <c r="F47" s="32">
        <f>0.54*H4*C6</f>
        <v>3922.3440000000001</v>
      </c>
      <c r="G47" s="32"/>
    </row>
    <row r="48" spans="1:7" ht="31.5" customHeight="1">
      <c r="A48" s="9">
        <v>2</v>
      </c>
      <c r="B48" s="30" t="s">
        <v>14</v>
      </c>
      <c r="C48" s="30"/>
      <c r="D48" s="31" t="s">
        <v>13</v>
      </c>
      <c r="E48" s="31"/>
      <c r="F48" s="32">
        <f>1.71*H4*C6</f>
        <v>12420.755999999999</v>
      </c>
      <c r="G48" s="32"/>
    </row>
    <row r="49" spans="1:7">
      <c r="A49" s="13">
        <v>3</v>
      </c>
      <c r="B49" s="30" t="s">
        <v>15</v>
      </c>
      <c r="C49" s="30"/>
      <c r="D49" s="31" t="s">
        <v>16</v>
      </c>
      <c r="E49" s="31"/>
      <c r="F49" s="32">
        <f>0.14833333333*H4*C6</f>
        <v>1077.4339999757881</v>
      </c>
      <c r="G49" s="32"/>
    </row>
    <row r="50" spans="1:7" ht="30" customHeight="1">
      <c r="A50" s="13">
        <v>4</v>
      </c>
      <c r="B50" s="30" t="s">
        <v>17</v>
      </c>
      <c r="C50" s="30"/>
      <c r="D50" s="31" t="s">
        <v>98</v>
      </c>
      <c r="E50" s="31"/>
      <c r="F50" s="32">
        <f>0.79*H4*C6</f>
        <v>5738.2439999999997</v>
      </c>
      <c r="G50" s="32"/>
    </row>
    <row r="51" spans="1:7" ht="63" customHeight="1">
      <c r="A51" s="13">
        <v>5</v>
      </c>
      <c r="B51" s="30" t="s">
        <v>18</v>
      </c>
      <c r="C51" s="30"/>
      <c r="D51" s="31" t="s">
        <v>19</v>
      </c>
      <c r="E51" s="31"/>
      <c r="F51" s="32">
        <f>1.04*H4*C6</f>
        <v>7554.1439999999993</v>
      </c>
      <c r="G51" s="32"/>
    </row>
    <row r="52" spans="1:7" ht="29.25" customHeight="1">
      <c r="A52" s="13">
        <v>6</v>
      </c>
      <c r="B52" s="30" t="s">
        <v>20</v>
      </c>
      <c r="C52" s="30"/>
      <c r="D52" s="31" t="s">
        <v>66</v>
      </c>
      <c r="E52" s="31"/>
      <c r="F52" s="32"/>
      <c r="G52" s="32"/>
    </row>
    <row r="53" spans="1:7" ht="29.25" customHeight="1">
      <c r="A53" s="13">
        <v>7</v>
      </c>
      <c r="B53" s="30" t="s">
        <v>21</v>
      </c>
      <c r="C53" s="30"/>
      <c r="D53" s="25" t="s">
        <v>66</v>
      </c>
      <c r="E53" s="26"/>
      <c r="F53" s="32">
        <f>2.20416666666*H4*C6</f>
        <v>16010.184999951574</v>
      </c>
      <c r="G53" s="32"/>
    </row>
    <row r="54" spans="1:7" ht="47.25" customHeight="1">
      <c r="A54" s="13">
        <v>8</v>
      </c>
      <c r="B54" s="30" t="s">
        <v>22</v>
      </c>
      <c r="C54" s="30"/>
      <c r="D54" s="25" t="s">
        <v>99</v>
      </c>
      <c r="E54" s="26"/>
      <c r="F54" s="32">
        <f>0.2525*H4*C6</f>
        <v>1834.059</v>
      </c>
      <c r="G54" s="32"/>
    </row>
    <row r="55" spans="1:7" ht="31.5" customHeight="1">
      <c r="A55" s="9"/>
      <c r="B55" s="30" t="s">
        <v>23</v>
      </c>
      <c r="C55" s="30"/>
      <c r="D55" s="31"/>
      <c r="E55" s="31"/>
      <c r="F55" s="32">
        <f>SUM(F47:G54)</f>
        <v>48557.165999927362</v>
      </c>
      <c r="G55" s="32"/>
    </row>
    <row r="57" spans="1:7">
      <c r="A57" s="1" t="s">
        <v>24</v>
      </c>
    </row>
    <row r="59" spans="1:7" ht="44.25" customHeight="1">
      <c r="A59" s="9" t="s">
        <v>8</v>
      </c>
      <c r="B59" s="31" t="s">
        <v>25</v>
      </c>
      <c r="C59" s="31"/>
      <c r="D59" s="25" t="s">
        <v>26</v>
      </c>
      <c r="E59" s="26"/>
      <c r="F59" s="25" t="s">
        <v>27</v>
      </c>
      <c r="G59" s="26"/>
    </row>
    <row r="60" spans="1:7" ht="31.5" customHeight="1">
      <c r="A60" s="9">
        <v>1</v>
      </c>
      <c r="B60" s="33" t="s">
        <v>95</v>
      </c>
      <c r="C60" s="33"/>
      <c r="D60" s="27" t="s">
        <v>79</v>
      </c>
      <c r="E60" s="27"/>
      <c r="F60" s="28">
        <v>1320</v>
      </c>
      <c r="G60" s="29"/>
    </row>
    <row r="61" spans="1:7" ht="47.25" customHeight="1">
      <c r="A61" s="9">
        <v>2</v>
      </c>
      <c r="B61" s="33" t="s">
        <v>80</v>
      </c>
      <c r="C61" s="33"/>
      <c r="D61" s="27" t="s">
        <v>81</v>
      </c>
      <c r="E61" s="27"/>
      <c r="F61" s="28">
        <v>28.38</v>
      </c>
      <c r="G61" s="29"/>
    </row>
    <row r="62" spans="1:7" ht="31.5" customHeight="1">
      <c r="A62" s="11">
        <v>3</v>
      </c>
      <c r="B62" s="33" t="s">
        <v>83</v>
      </c>
      <c r="C62" s="33"/>
      <c r="D62" s="27" t="s">
        <v>82</v>
      </c>
      <c r="E62" s="27"/>
      <c r="F62" s="28">
        <v>14.99</v>
      </c>
      <c r="G62" s="29"/>
    </row>
    <row r="63" spans="1:7" ht="31.5" customHeight="1">
      <c r="A63" s="11">
        <v>4</v>
      </c>
      <c r="B63" s="33" t="s">
        <v>84</v>
      </c>
      <c r="C63" s="33"/>
      <c r="D63" s="27" t="s">
        <v>82</v>
      </c>
      <c r="E63" s="27"/>
      <c r="F63" s="28">
        <v>36.25</v>
      </c>
      <c r="G63" s="29"/>
    </row>
    <row r="64" spans="1:7" ht="18" customHeight="1">
      <c r="A64" s="11">
        <v>5</v>
      </c>
      <c r="B64" s="33" t="s">
        <v>137</v>
      </c>
      <c r="C64" s="33"/>
      <c r="D64" s="27" t="s">
        <v>82</v>
      </c>
      <c r="E64" s="27"/>
      <c r="F64" s="28">
        <v>1639.25</v>
      </c>
      <c r="G64" s="29"/>
    </row>
    <row r="65" spans="1:7" ht="16.5" customHeight="1">
      <c r="A65" s="11">
        <v>6</v>
      </c>
      <c r="B65" s="33" t="s">
        <v>85</v>
      </c>
      <c r="C65" s="33"/>
      <c r="D65" s="27" t="s">
        <v>86</v>
      </c>
      <c r="E65" s="27"/>
      <c r="F65" s="28">
        <v>29591</v>
      </c>
      <c r="G65" s="29"/>
    </row>
    <row r="66" spans="1:7" ht="30.75" customHeight="1">
      <c r="A66" s="11">
        <v>7</v>
      </c>
      <c r="B66" s="33" t="s">
        <v>87</v>
      </c>
      <c r="C66" s="33"/>
      <c r="D66" s="27" t="s">
        <v>86</v>
      </c>
      <c r="E66" s="27"/>
      <c r="F66" s="28">
        <v>1027</v>
      </c>
      <c r="G66" s="29"/>
    </row>
    <row r="67" spans="1:7" ht="48" customHeight="1">
      <c r="A67" s="11">
        <v>8</v>
      </c>
      <c r="B67" s="33" t="s">
        <v>88</v>
      </c>
      <c r="C67" s="33"/>
      <c r="D67" s="27" t="s">
        <v>89</v>
      </c>
      <c r="E67" s="27"/>
      <c r="F67" s="28">
        <v>34.72</v>
      </c>
      <c r="G67" s="29"/>
    </row>
    <row r="68" spans="1:7">
      <c r="A68" s="11">
        <v>9</v>
      </c>
      <c r="B68" s="33" t="s">
        <v>90</v>
      </c>
      <c r="C68" s="33"/>
      <c r="D68" s="27" t="s">
        <v>91</v>
      </c>
      <c r="E68" s="27"/>
      <c r="F68" s="28">
        <v>248</v>
      </c>
      <c r="G68" s="29"/>
    </row>
    <row r="69" spans="1:7">
      <c r="A69" s="11">
        <v>10</v>
      </c>
      <c r="B69" s="33" t="s">
        <v>92</v>
      </c>
      <c r="C69" s="33"/>
      <c r="D69" s="27" t="s">
        <v>93</v>
      </c>
      <c r="E69" s="27"/>
      <c r="F69" s="28">
        <v>944.18</v>
      </c>
      <c r="G69" s="29"/>
    </row>
    <row r="70" spans="1:7" ht="32.25" customHeight="1">
      <c r="A70" s="11">
        <v>11</v>
      </c>
      <c r="B70" s="33" t="s">
        <v>94</v>
      </c>
      <c r="C70" s="33"/>
      <c r="D70" s="27" t="s">
        <v>93</v>
      </c>
      <c r="E70" s="27"/>
      <c r="F70" s="28">
        <v>102.54</v>
      </c>
      <c r="G70" s="29"/>
    </row>
    <row r="71" spans="1:7" ht="32.25" customHeight="1">
      <c r="A71" s="16">
        <v>12</v>
      </c>
      <c r="B71" s="33" t="s">
        <v>136</v>
      </c>
      <c r="C71" s="33"/>
      <c r="D71" s="27" t="s">
        <v>135</v>
      </c>
      <c r="E71" s="27"/>
      <c r="F71" s="28">
        <v>1644</v>
      </c>
      <c r="G71" s="29"/>
    </row>
    <row r="72" spans="1:7" ht="31.5" customHeight="1">
      <c r="A72" s="16">
        <v>13</v>
      </c>
      <c r="B72" s="33" t="s">
        <v>96</v>
      </c>
      <c r="C72" s="33"/>
      <c r="D72" s="27" t="s">
        <v>97</v>
      </c>
      <c r="E72" s="27"/>
      <c r="F72" s="28">
        <v>2124.0500000000002</v>
      </c>
      <c r="G72" s="29"/>
    </row>
    <row r="73" spans="1:7" ht="33" customHeight="1">
      <c r="A73" s="16">
        <v>14</v>
      </c>
      <c r="B73" s="33" t="s">
        <v>125</v>
      </c>
      <c r="C73" s="33"/>
      <c r="D73" s="27" t="s">
        <v>126</v>
      </c>
      <c r="E73" s="27"/>
      <c r="F73" s="28">
        <v>1057.52</v>
      </c>
      <c r="G73" s="29"/>
    </row>
    <row r="74" spans="1:7" ht="45" customHeight="1">
      <c r="A74" s="9"/>
      <c r="B74" s="38" t="s">
        <v>72</v>
      </c>
      <c r="C74" s="39"/>
      <c r="D74" s="25"/>
      <c r="E74" s="26"/>
      <c r="F74" s="34">
        <f>SUM(F60:G73)</f>
        <v>39811.879999999997</v>
      </c>
      <c r="G74" s="26"/>
    </row>
    <row r="76" spans="1:7">
      <c r="A76" s="1" t="s">
        <v>28</v>
      </c>
      <c r="D76" s="7">
        <f>2.1*H4*C6</f>
        <v>15253.560000000001</v>
      </c>
      <c r="E76" s="1" t="s">
        <v>29</v>
      </c>
    </row>
    <row r="77" spans="1:7">
      <c r="A77" s="1" t="s">
        <v>30</v>
      </c>
      <c r="D77" s="7">
        <f>F84*5.3%</f>
        <v>4876.9396899999992</v>
      </c>
      <c r="E77" s="1" t="s">
        <v>29</v>
      </c>
    </row>
    <row r="79" spans="1:7">
      <c r="A79" s="1" t="s">
        <v>43</v>
      </c>
    </row>
    <row r="80" spans="1:7">
      <c r="A80" s="1" t="s">
        <v>74</v>
      </c>
    </row>
    <row r="81" spans="1:7">
      <c r="B81" s="1" t="s">
        <v>42</v>
      </c>
      <c r="F81" s="7">
        <v>92017.73</v>
      </c>
      <c r="G81" s="1" t="s">
        <v>29</v>
      </c>
    </row>
    <row r="83" spans="1:7">
      <c r="A83" s="1" t="s">
        <v>31</v>
      </c>
    </row>
    <row r="84" spans="1:7">
      <c r="B84" s="1" t="s">
        <v>76</v>
      </c>
      <c r="F84" s="7">
        <v>92017.73</v>
      </c>
      <c r="G84" s="1" t="s">
        <v>29</v>
      </c>
    </row>
    <row r="85" spans="1:7">
      <c r="D85" s="7"/>
    </row>
    <row r="86" spans="1:7">
      <c r="A86" s="1" t="s">
        <v>138</v>
      </c>
      <c r="D86" s="7"/>
    </row>
    <row r="87" spans="1:7">
      <c r="A87" s="1" t="s">
        <v>77</v>
      </c>
      <c r="D87" s="7"/>
      <c r="F87" s="7">
        <v>0</v>
      </c>
      <c r="G87" s="1" t="s">
        <v>29</v>
      </c>
    </row>
    <row r="88" spans="1:7">
      <c r="D88" s="7"/>
    </row>
    <row r="89" spans="1:7">
      <c r="A89" s="1" t="s">
        <v>139</v>
      </c>
      <c r="D89" s="7"/>
    </row>
    <row r="90" spans="1:7">
      <c r="A90" s="1" t="s">
        <v>140</v>
      </c>
      <c r="D90" s="7"/>
      <c r="F90" s="7">
        <v>0</v>
      </c>
      <c r="G90" s="1" t="s">
        <v>29</v>
      </c>
    </row>
    <row r="92" spans="1:7">
      <c r="A92" s="1" t="s">
        <v>75</v>
      </c>
    </row>
    <row r="93" spans="1:7">
      <c r="B93" s="1" t="s">
        <v>41</v>
      </c>
      <c r="F93" s="7">
        <f>F55+F74+D76</f>
        <v>103622.60599992736</v>
      </c>
      <c r="G93" s="1" t="s">
        <v>29</v>
      </c>
    </row>
    <row r="95" spans="1:7" ht="30" customHeight="1">
      <c r="A95" s="1" t="s">
        <v>32</v>
      </c>
    </row>
    <row r="96" spans="1:7" ht="32.25" customHeight="1"/>
    <row r="97" spans="1:7" ht="28.5" customHeight="1">
      <c r="A97" s="8" t="s">
        <v>33</v>
      </c>
      <c r="B97" s="35" t="s">
        <v>34</v>
      </c>
      <c r="C97" s="35"/>
      <c r="D97" s="8" t="s">
        <v>35</v>
      </c>
      <c r="E97" s="35" t="s">
        <v>36</v>
      </c>
      <c r="F97" s="35"/>
      <c r="G97" s="8" t="s">
        <v>37</v>
      </c>
    </row>
    <row r="98" spans="1:7" ht="33.75" customHeight="1">
      <c r="A98" s="36" t="s">
        <v>38</v>
      </c>
      <c r="B98" s="37" t="s">
        <v>56</v>
      </c>
      <c r="C98" s="37"/>
      <c r="D98" s="10">
        <v>2</v>
      </c>
      <c r="E98" s="37" t="s">
        <v>58</v>
      </c>
      <c r="F98" s="37"/>
      <c r="G98" s="10">
        <v>2</v>
      </c>
    </row>
    <row r="99" spans="1:7" ht="43.5" customHeight="1">
      <c r="A99" s="36"/>
      <c r="B99" s="37" t="s">
        <v>44</v>
      </c>
      <c r="C99" s="37"/>
      <c r="D99" s="10">
        <v>2</v>
      </c>
      <c r="E99" s="37" t="s">
        <v>58</v>
      </c>
      <c r="F99" s="37"/>
      <c r="G99" s="10">
        <v>2</v>
      </c>
    </row>
    <row r="100" spans="1:7" ht="69" customHeight="1">
      <c r="A100" s="36"/>
      <c r="B100" s="37" t="s">
        <v>45</v>
      </c>
      <c r="C100" s="37"/>
      <c r="D100" s="10"/>
      <c r="E100" s="37" t="s">
        <v>58</v>
      </c>
      <c r="F100" s="37"/>
      <c r="G100" s="10"/>
    </row>
    <row r="101" spans="1:7" ht="37.5" customHeight="1">
      <c r="A101" s="10" t="s">
        <v>46</v>
      </c>
      <c r="B101" s="37" t="s">
        <v>47</v>
      </c>
      <c r="C101" s="37"/>
      <c r="D101" s="10"/>
      <c r="E101" s="37" t="s">
        <v>59</v>
      </c>
      <c r="F101" s="37"/>
      <c r="G101" s="10"/>
    </row>
    <row r="102" spans="1:7" ht="60" customHeight="1">
      <c r="A102" s="36" t="s">
        <v>48</v>
      </c>
      <c r="B102" s="37" t="s">
        <v>57</v>
      </c>
      <c r="C102" s="37"/>
      <c r="D102" s="10"/>
      <c r="E102" s="37" t="s">
        <v>60</v>
      </c>
      <c r="F102" s="37"/>
      <c r="G102" s="10"/>
    </row>
    <row r="103" spans="1:7" ht="33" customHeight="1">
      <c r="A103" s="36"/>
      <c r="B103" s="37" t="s">
        <v>49</v>
      </c>
      <c r="C103" s="37"/>
      <c r="D103" s="10"/>
      <c r="E103" s="37" t="s">
        <v>61</v>
      </c>
      <c r="F103" s="37"/>
      <c r="G103" s="10"/>
    </row>
    <row r="104" spans="1:7" ht="42.75" customHeight="1">
      <c r="A104" s="36"/>
      <c r="B104" s="37" t="s">
        <v>53</v>
      </c>
      <c r="C104" s="37"/>
      <c r="D104" s="10">
        <v>4</v>
      </c>
      <c r="E104" s="37" t="s">
        <v>62</v>
      </c>
      <c r="F104" s="37"/>
      <c r="G104" s="10">
        <v>4</v>
      </c>
    </row>
    <row r="105" spans="1:7" ht="36" customHeight="1">
      <c r="A105" s="36"/>
      <c r="B105" s="37" t="s">
        <v>54</v>
      </c>
      <c r="C105" s="37"/>
      <c r="D105" s="10">
        <v>1</v>
      </c>
      <c r="E105" s="37" t="s">
        <v>63</v>
      </c>
      <c r="F105" s="37"/>
      <c r="G105" s="10">
        <v>1</v>
      </c>
    </row>
    <row r="106" spans="1:7">
      <c r="A106" s="36"/>
      <c r="B106" s="37" t="s">
        <v>55</v>
      </c>
      <c r="C106" s="37"/>
      <c r="D106" s="10"/>
      <c r="E106" s="37" t="s">
        <v>64</v>
      </c>
      <c r="F106" s="37"/>
      <c r="G106" s="10"/>
    </row>
    <row r="107" spans="1:7">
      <c r="A107" s="36"/>
      <c r="B107" s="37" t="s">
        <v>50</v>
      </c>
      <c r="C107" s="37"/>
      <c r="D107" s="10"/>
      <c r="E107" s="37" t="s">
        <v>65</v>
      </c>
      <c r="F107" s="37"/>
      <c r="G107" s="10"/>
    </row>
    <row r="108" spans="1:7">
      <c r="A108" s="36"/>
      <c r="B108" s="37" t="s">
        <v>51</v>
      </c>
      <c r="C108" s="37"/>
      <c r="D108" s="10"/>
      <c r="E108" s="37" t="s">
        <v>60</v>
      </c>
      <c r="F108" s="37"/>
      <c r="G108" s="10"/>
    </row>
    <row r="109" spans="1:7">
      <c r="A109" s="36"/>
      <c r="B109" s="37" t="s">
        <v>52</v>
      </c>
      <c r="C109" s="37"/>
      <c r="D109" s="10">
        <v>1</v>
      </c>
      <c r="E109" s="37"/>
      <c r="F109" s="37"/>
      <c r="G109" s="10">
        <v>1</v>
      </c>
    </row>
    <row r="112" spans="1:7">
      <c r="A112" s="1" t="s">
        <v>68</v>
      </c>
      <c r="F112" s="1" t="s">
        <v>67</v>
      </c>
    </row>
    <row r="114" spans="1:6">
      <c r="A114" s="1" t="s">
        <v>71</v>
      </c>
      <c r="F114" s="1" t="s">
        <v>69</v>
      </c>
    </row>
  </sheetData>
  <sortState ref="B38:G117">
    <sortCondition ref="D38:D117" customList="Январь,Февраль,Март,Апрель,Май,Июнь,Июль,Август,Сентябрь,Октябрь,Ноябрь,Декабрь"/>
  </sortState>
  <mergeCells count="133">
    <mergeCell ref="D71:E71"/>
    <mergeCell ref="B101:C101"/>
    <mergeCell ref="E101:F101"/>
    <mergeCell ref="A102:A109"/>
    <mergeCell ref="B102:C102"/>
    <mergeCell ref="E102:F102"/>
    <mergeCell ref="B103:C103"/>
    <mergeCell ref="E103:F103"/>
    <mergeCell ref="B104:C104"/>
    <mergeCell ref="E104:F104"/>
    <mergeCell ref="B108:C108"/>
    <mergeCell ref="E108:F108"/>
    <mergeCell ref="B109:C109"/>
    <mergeCell ref="E109:F109"/>
    <mergeCell ref="B105:C105"/>
    <mergeCell ref="E105:F105"/>
    <mergeCell ref="B106:C106"/>
    <mergeCell ref="E106:F106"/>
    <mergeCell ref="B107:C107"/>
    <mergeCell ref="E107:F107"/>
    <mergeCell ref="B69:C69"/>
    <mergeCell ref="B70:C70"/>
    <mergeCell ref="B72:C72"/>
    <mergeCell ref="B73:C73"/>
    <mergeCell ref="F74:G74"/>
    <mergeCell ref="B97:C97"/>
    <mergeCell ref="E97:F97"/>
    <mergeCell ref="A98:A100"/>
    <mergeCell ref="B98:C98"/>
    <mergeCell ref="E98:F98"/>
    <mergeCell ref="B99:C99"/>
    <mergeCell ref="E99:F99"/>
    <mergeCell ref="B100:C100"/>
    <mergeCell ref="E100:F100"/>
    <mergeCell ref="B74:C74"/>
    <mergeCell ref="D74:E74"/>
    <mergeCell ref="D69:E69"/>
    <mergeCell ref="D70:E70"/>
    <mergeCell ref="D72:E72"/>
    <mergeCell ref="F69:G69"/>
    <mergeCell ref="F70:G70"/>
    <mergeCell ref="F72:G72"/>
    <mergeCell ref="B71:C71"/>
    <mergeCell ref="F71:G71"/>
    <mergeCell ref="B63:C63"/>
    <mergeCell ref="B64:C64"/>
    <mergeCell ref="B65:C65"/>
    <mergeCell ref="B66:C66"/>
    <mergeCell ref="B67:C67"/>
    <mergeCell ref="B68:C68"/>
    <mergeCell ref="B59:C59"/>
    <mergeCell ref="D59:E59"/>
    <mergeCell ref="F59:G59"/>
    <mergeCell ref="B60:C60"/>
    <mergeCell ref="B61:C61"/>
    <mergeCell ref="B62:C62"/>
    <mergeCell ref="D63:E63"/>
    <mergeCell ref="D64:E64"/>
    <mergeCell ref="D65:E65"/>
    <mergeCell ref="D66:E66"/>
    <mergeCell ref="D67:E67"/>
    <mergeCell ref="D68:E68"/>
    <mergeCell ref="F63:G63"/>
    <mergeCell ref="F64:G64"/>
    <mergeCell ref="F65:G65"/>
    <mergeCell ref="F66:G66"/>
    <mergeCell ref="F67:G67"/>
    <mergeCell ref="F68:G68"/>
    <mergeCell ref="B55:C55"/>
    <mergeCell ref="D55:E55"/>
    <mergeCell ref="F55:G55"/>
    <mergeCell ref="D60:E60"/>
    <mergeCell ref="D61:E61"/>
    <mergeCell ref="D62:E62"/>
    <mergeCell ref="F60:G60"/>
    <mergeCell ref="F61:G61"/>
    <mergeCell ref="F62:G62"/>
    <mergeCell ref="B50:C50"/>
    <mergeCell ref="D50:E50"/>
    <mergeCell ref="F50:G50"/>
    <mergeCell ref="B51:C51"/>
    <mergeCell ref="D51:E51"/>
    <mergeCell ref="F51:G51"/>
    <mergeCell ref="B54:C54"/>
    <mergeCell ref="D54:E54"/>
    <mergeCell ref="F54:G54"/>
    <mergeCell ref="A1:G1"/>
    <mergeCell ref="A2:G2"/>
    <mergeCell ref="A3:G3"/>
    <mergeCell ref="A4:G4"/>
    <mergeCell ref="B46:C46"/>
    <mergeCell ref="D46:E46"/>
    <mergeCell ref="F46:G46"/>
    <mergeCell ref="D73:E73"/>
    <mergeCell ref="F73:G73"/>
    <mergeCell ref="B49:C49"/>
    <mergeCell ref="D49:E49"/>
    <mergeCell ref="F49:G49"/>
    <mergeCell ref="B47:C47"/>
    <mergeCell ref="D47:E47"/>
    <mergeCell ref="F47:G47"/>
    <mergeCell ref="B48:C48"/>
    <mergeCell ref="D48:E48"/>
    <mergeCell ref="F48:G48"/>
    <mergeCell ref="B52:C52"/>
    <mergeCell ref="D52:E52"/>
    <mergeCell ref="F52:G52"/>
    <mergeCell ref="B53:C53"/>
    <mergeCell ref="D53:E53"/>
    <mergeCell ref="F53:G53"/>
    <mergeCell ref="A21:B21"/>
    <mergeCell ref="C21:D21"/>
    <mergeCell ref="E21:F21"/>
    <mergeCell ref="C22:D22"/>
    <mergeCell ref="E22:F22"/>
    <mergeCell ref="C23:D23"/>
    <mergeCell ref="E23:F23"/>
    <mergeCell ref="A17:D17"/>
    <mergeCell ref="E17:F17"/>
    <mergeCell ref="A18:D18"/>
    <mergeCell ref="E18:F18"/>
    <mergeCell ref="A33:A34"/>
    <mergeCell ref="F33:F34"/>
    <mergeCell ref="G33:G34"/>
    <mergeCell ref="A35:A36"/>
    <mergeCell ref="F35:F36"/>
    <mergeCell ref="G35:G36"/>
    <mergeCell ref="A37:A38"/>
    <mergeCell ref="F37:F38"/>
    <mergeCell ref="G37:G38"/>
    <mergeCell ref="A39:A40"/>
    <mergeCell ref="F39:F40"/>
    <mergeCell ref="G39:G40"/>
  </mergeCells>
  <pageMargins left="0.2" right="0.2" top="0.47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2014-03-02T10:52:39Z</dcterms:modified>
</cp:coreProperties>
</file>