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39" i="11"/>
  <c r="G37"/>
  <c r="G35"/>
  <c r="G33"/>
  <c r="F41"/>
  <c r="E41"/>
  <c r="D41"/>
  <c r="B40"/>
  <c r="B39"/>
  <c r="B38"/>
  <c r="B37"/>
  <c r="B36"/>
  <c r="B35"/>
  <c r="B34"/>
  <c r="B33"/>
  <c r="C6"/>
  <c r="F53" s="1"/>
  <c r="D83" l="1"/>
  <c r="G41"/>
  <c r="F48"/>
  <c r="F51"/>
  <c r="F47"/>
  <c r="F50"/>
  <c r="F49"/>
  <c r="F54"/>
  <c r="F81"/>
  <c r="D84"/>
  <c r="F55" l="1"/>
  <c r="F100" s="1"/>
</calcChain>
</file>

<file path=xl/sharedStrings.xml><?xml version="1.0" encoding="utf-8"?>
<sst xmlns="http://schemas.openxmlformats.org/spreadsheetml/2006/main" count="177" uniqueCount="145">
  <si>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</si>
  <si>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</si>
  <si>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</si>
  <si>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</si>
  <si>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</si>
  <si>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</si>
  <si>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</si>
  <si>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</si>
  <si>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</si>
  <si>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</si>
  <si>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</si>
  <si>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</si>
  <si>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</si>
  <si>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</si>
  <si>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</si>
  <si>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</si>
  <si>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</si>
  <si>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</si>
  <si>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</si>
  <si>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</si>
  <si>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</si>
  <si>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</si>
  <si>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</si>
  <si>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</si>
  <si>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</si>
  <si>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</si>
  <si>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</si>
  <si>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</si>
  <si>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</si>
  <si>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</si>
  <si>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</si>
  <si>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</si>
  <si>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</si>
  <si>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</si>
  <si>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</si>
  <si>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</si>
  <si>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</si>
  <si>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</si>
  <si>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</si>
  <si>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</si>
  <si>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</si>
  <si>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</si>
  <si>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</si>
  <si>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</si>
  <si>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</si>
  <si>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</si>
  <si>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</si>
  <si>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</si>
  <si>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</si>
  <si>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</si>
  <si>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</si>
  <si>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</si>
  <si>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</si>
  <si>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</si>
  <si>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</si>
  <si>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</si>
  <si>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</si>
  <si>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</si>
  <si>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</si>
  <si>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</si>
  <si>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</si>
  <si>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</si>
  <si>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</si>
  <si>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</si>
  <si>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</si>
  <si>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</si>
  <si>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</si>
  <si>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</si>
  <si>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</si>
  <si>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</si>
  <si>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</si>
  <si>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</si>
  <si>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</si>
  <si>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</si>
  <si>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</si>
  <si>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</si>
  <si>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</si>
  <si>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</si>
  <si>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28 по улице Котовского </t>
  </si>
  <si>
    <t>Февраль</t>
  </si>
  <si>
    <t>остекление</t>
  </si>
  <si>
    <t>Март</t>
  </si>
  <si>
    <t xml:space="preserve">проверка и прочистка дымоходов </t>
  </si>
  <si>
    <t>Апрель</t>
  </si>
  <si>
    <t>кв.2 регистрация счетчиков ХВ,установка пломбы</t>
  </si>
  <si>
    <t>Июль</t>
  </si>
  <si>
    <t>кв.1,3,5 замена стояка ХВ</t>
  </si>
  <si>
    <t>кв.3 подготовка материала для замены стояка ХВ</t>
  </si>
  <si>
    <t>Август</t>
  </si>
  <si>
    <t>кв.1 замена стояка канализации</t>
  </si>
  <si>
    <t>заполнение системы отопления</t>
  </si>
  <si>
    <t>Сентябрь</t>
  </si>
  <si>
    <t>кв.2 ремонт ХВС</t>
  </si>
  <si>
    <t>кв.4,6 замена стояка отопления</t>
  </si>
  <si>
    <t>кв.6 замена стояка отопления</t>
  </si>
  <si>
    <t>очистка крыши от снега и сосулек</t>
  </si>
  <si>
    <t>остекление подъездов</t>
  </si>
  <si>
    <t>Ноябрь</t>
  </si>
  <si>
    <t>ремонт входных дверей</t>
  </si>
  <si>
    <t>подгонка дверных полотен</t>
  </si>
  <si>
    <t>очистка крыши от листьев и мусора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</si>
  <si>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</si>
  <si>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</si>
  <si>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</si>
  <si>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</si>
  <si>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</si>
  <si>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</si>
  <si>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</si>
  <si>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</si>
  <si>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</si>
  <si>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</si>
  <si>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</si>
  <si>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</si>
  <si>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</si>
  <si>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</si>
  <si>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</si>
  <si>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</si>
  <si>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</si>
  <si>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</si>
  <si>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</si>
  <si>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</si>
  <si>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</si>
  <si>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</si>
  <si>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</si>
  <si>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</si>
  <si>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</si>
  <si>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</si>
  <si>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64 от 24.01.2009г.</t>
  </si>
  <si>
    <t>очистка крыши от сосулек</t>
  </si>
  <si>
    <t>Декабрь</t>
  </si>
  <si>
    <t>кв.2 ремонт ХВ</t>
  </si>
  <si>
    <t xml:space="preserve">подъезд ремонт освещения </t>
  </si>
  <si>
    <t>подъезд ремонт эл.проводки</t>
  </si>
  <si>
    <t>подъезд ремонт освещения</t>
  </si>
  <si>
    <t>23.07.2013г.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</si>
  <si>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</si>
  <si>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</si>
  <si>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</si>
  <si>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</si>
  <si>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</si>
  <si>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</si>
  <si>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</si>
  <si>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</si>
  <si>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</si>
  <si>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>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</si>
</sst>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topLeftCell="A87" workbookViewId="0">
      <selection activeCell="A101" sqref="A101:XFD103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27" t="s">
        <v>0</v>
      </c>
      <c r="B1" s="27"/>
      <c r="C1" s="27"/>
      <c r="D1" s="27"/>
      <c r="E1" s="27"/>
      <c r="F1" s="27"/>
      <c r="G1" s="27"/>
    </row>
    <row r="2" spans="1:8">
      <c r="A2" s="27" t="s">
        <v>5</v>
      </c>
      <c r="B2" s="27"/>
      <c r="C2" s="27"/>
      <c r="D2" s="27"/>
      <c r="E2" s="27"/>
      <c r="F2" s="27"/>
      <c r="G2" s="27"/>
    </row>
    <row r="3" spans="1:8">
      <c r="A3" s="27" t="s">
        <v>78</v>
      </c>
      <c r="B3" s="27"/>
      <c r="C3" s="27"/>
      <c r="D3" s="27"/>
      <c r="E3" s="27"/>
      <c r="F3" s="27"/>
      <c r="G3" s="27"/>
    </row>
    <row r="4" spans="1:8">
      <c r="A4" s="27" t="s">
        <v>73</v>
      </c>
      <c r="B4" s="27"/>
      <c r="C4" s="27"/>
      <c r="D4" s="27"/>
      <c r="E4" s="27"/>
      <c r="F4" s="27"/>
      <c r="G4" s="27"/>
      <c r="H4" s="12">
        <v>12</v>
      </c>
    </row>
    <row r="5" spans="1:8" ht="11.25" customHeight="1"/>
    <row r="6" spans="1:8">
      <c r="A6" s="1" t="s">
        <v>6</v>
      </c>
      <c r="C6" s="3">
        <f>D7+D8</f>
        <v>1267</v>
      </c>
      <c r="D6" s="1" t="s">
        <v>2</v>
      </c>
    </row>
    <row r="7" spans="1:8">
      <c r="A7" s="1" t="s">
        <v>103</v>
      </c>
      <c r="B7" s="1" t="s">
        <v>104</v>
      </c>
      <c r="C7" s="3"/>
      <c r="D7" s="1">
        <v>1267</v>
      </c>
      <c r="E7" s="1" t="s">
        <v>2</v>
      </c>
    </row>
    <row r="8" spans="1:8">
      <c r="B8" s="1" t="s">
        <v>105</v>
      </c>
      <c r="C8" s="3"/>
      <c r="D8" s="1">
        <v>0</v>
      </c>
      <c r="E8" s="1" t="s">
        <v>2</v>
      </c>
    </row>
    <row r="9" spans="1:8">
      <c r="A9" s="1" t="s">
        <v>106</v>
      </c>
      <c r="C9" s="1">
        <v>3</v>
      </c>
    </row>
    <row r="10" spans="1:8">
      <c r="A10" s="1" t="s">
        <v>107</v>
      </c>
      <c r="C10" s="1">
        <v>3</v>
      </c>
    </row>
    <row r="11" spans="1:8">
      <c r="A11" s="1" t="s">
        <v>108</v>
      </c>
      <c r="C11" s="1">
        <v>18</v>
      </c>
    </row>
    <row r="12" spans="1:8">
      <c r="A12" s="1" t="s">
        <v>109</v>
      </c>
      <c r="E12" s="1">
        <v>97.8</v>
      </c>
      <c r="F12" s="1" t="s">
        <v>2</v>
      </c>
    </row>
    <row r="13" spans="1:8">
      <c r="A13" s="1" t="s">
        <v>110</v>
      </c>
      <c r="B13" s="1">
        <v>576</v>
      </c>
      <c r="C13" s="1" t="s">
        <v>2</v>
      </c>
    </row>
    <row r="14" spans="1:8">
      <c r="A14" s="1" t="s">
        <v>111</v>
      </c>
      <c r="D14" s="1">
        <v>1890</v>
      </c>
      <c r="E14" s="1" t="s">
        <v>2</v>
      </c>
    </row>
    <row r="16" spans="1:8">
      <c r="A16" s="1" t="s">
        <v>112</v>
      </c>
    </row>
    <row r="17" spans="1:10">
      <c r="A17" s="19" t="s">
        <v>113</v>
      </c>
      <c r="B17" s="19"/>
      <c r="C17" s="19"/>
      <c r="D17" s="19"/>
      <c r="E17" s="19" t="s">
        <v>114</v>
      </c>
      <c r="F17" s="19"/>
    </row>
    <row r="18" spans="1:10">
      <c r="A18" s="28" t="s">
        <v>115</v>
      </c>
      <c r="B18" s="28"/>
      <c r="C18" s="28"/>
      <c r="D18" s="28"/>
      <c r="E18" s="19" t="s">
        <v>134</v>
      </c>
      <c r="F18" s="19"/>
    </row>
    <row r="20" spans="1:10">
      <c r="A20" s="1" t="s">
        <v>116</v>
      </c>
    </row>
    <row r="21" spans="1:10" ht="31.5" customHeight="1">
      <c r="A21" s="26" t="s">
        <v>117</v>
      </c>
      <c r="B21" s="26"/>
      <c r="C21" s="26" t="s">
        <v>118</v>
      </c>
      <c r="D21" s="26"/>
      <c r="E21" s="26" t="s">
        <v>119</v>
      </c>
      <c r="F21" s="26"/>
    </row>
    <row r="22" spans="1:10">
      <c r="A22" s="14" t="s">
        <v>120</v>
      </c>
      <c r="B22" s="14"/>
      <c r="C22" s="19">
        <v>28</v>
      </c>
      <c r="D22" s="19"/>
      <c r="E22" s="19">
        <v>29</v>
      </c>
      <c r="F22" s="19"/>
    </row>
    <row r="23" spans="1:10">
      <c r="A23" s="14" t="s">
        <v>121</v>
      </c>
      <c r="B23" s="14"/>
      <c r="C23" s="19">
        <v>7</v>
      </c>
      <c r="D23" s="19"/>
      <c r="E23" s="19">
        <v>8</v>
      </c>
      <c r="F23" s="19"/>
    </row>
    <row r="25" spans="1:10">
      <c r="A25" s="1" t="s">
        <v>122</v>
      </c>
      <c r="C25" s="1" t="s">
        <v>127</v>
      </c>
    </row>
    <row r="27" spans="1:10">
      <c r="A27" s="1" t="s">
        <v>123</v>
      </c>
    </row>
    <row r="28" spans="1:10">
      <c r="B28" s="1" t="s">
        <v>124</v>
      </c>
      <c r="D28" s="1">
        <v>11.96</v>
      </c>
      <c r="E28" s="1" t="s">
        <v>125</v>
      </c>
    </row>
    <row r="29" spans="1:10">
      <c r="B29" s="1" t="s">
        <v>126</v>
      </c>
      <c r="D29" s="1">
        <v>13.66</v>
      </c>
      <c r="E29" s="1" t="s">
        <v>125</v>
      </c>
    </row>
    <row r="31" spans="1:10">
      <c r="A31" s="1" t="s">
        <v>1</v>
      </c>
    </row>
    <row r="32" spans="1:10" ht="98.25" customHeight="1">
      <c r="A32" s="15" t="s">
        <v>3</v>
      </c>
      <c r="B32" s="15" t="s">
        <v>135</v>
      </c>
      <c r="C32" s="15" t="s">
        <v>136</v>
      </c>
      <c r="D32" s="15" t="s">
        <v>137</v>
      </c>
      <c r="E32" s="15" t="s">
        <v>4</v>
      </c>
      <c r="F32" s="15" t="s">
        <v>138</v>
      </c>
      <c r="G32" s="15" t="s">
        <v>139</v>
      </c>
      <c r="H32" s="2"/>
      <c r="I32" s="2"/>
      <c r="J32" s="2"/>
    </row>
    <row r="33" spans="1:7">
      <c r="A33" s="37" t="s">
        <v>39</v>
      </c>
      <c r="B33" s="5">
        <f>D33/C33</f>
        <v>22090.821011673153</v>
      </c>
      <c r="C33" s="6">
        <v>2.57</v>
      </c>
      <c r="D33" s="6">
        <v>56773.41</v>
      </c>
      <c r="E33" s="6">
        <v>-305.37</v>
      </c>
      <c r="F33" s="39">
        <v>113017.32</v>
      </c>
      <c r="G33" s="39">
        <f>D33+D34+E33+E34-F33</f>
        <v>2202.9400000000023</v>
      </c>
    </row>
    <row r="34" spans="1:7">
      <c r="A34" s="38"/>
      <c r="B34" s="5">
        <f>D34/C34</f>
        <v>19899.006779661016</v>
      </c>
      <c r="C34" s="6">
        <v>2.95</v>
      </c>
      <c r="D34" s="6">
        <v>58702.07</v>
      </c>
      <c r="E34" s="6">
        <v>50.15</v>
      </c>
      <c r="F34" s="40"/>
      <c r="G34" s="40"/>
    </row>
    <row r="35" spans="1:7">
      <c r="A35" s="37" t="s">
        <v>40</v>
      </c>
      <c r="B35" s="5">
        <f t="shared" ref="B35:B40" si="0">D35/C35</f>
        <v>121.88994250278456</v>
      </c>
      <c r="C35" s="6">
        <v>1328.76</v>
      </c>
      <c r="D35" s="6">
        <v>161962.48000000001</v>
      </c>
      <c r="E35" s="6"/>
      <c r="F35" s="39">
        <v>294289.96000000002</v>
      </c>
      <c r="G35" s="39">
        <f t="shared" ref="G35" si="1">D35+D36+E35+E36-F35</f>
        <v>40279.72000000003</v>
      </c>
    </row>
    <row r="36" spans="1:7">
      <c r="A36" s="38"/>
      <c r="B36" s="5">
        <f t="shared" si="0"/>
        <v>114.8769417120343</v>
      </c>
      <c r="C36" s="6">
        <v>1502.54</v>
      </c>
      <c r="D36" s="6">
        <v>172607.2</v>
      </c>
      <c r="E36" s="6"/>
      <c r="F36" s="40"/>
      <c r="G36" s="40"/>
    </row>
    <row r="37" spans="1:7" ht="16.5" customHeight="1">
      <c r="A37" s="37" t="s">
        <v>140</v>
      </c>
      <c r="B37" s="5">
        <f t="shared" si="0"/>
        <v>1813.8076655052264</v>
      </c>
      <c r="C37" s="6">
        <v>14.35</v>
      </c>
      <c r="D37" s="6">
        <v>26028.14</v>
      </c>
      <c r="E37" s="6">
        <v>544.88</v>
      </c>
      <c r="F37" s="39">
        <v>55645.440000000002</v>
      </c>
      <c r="G37" s="39">
        <f t="shared" ref="G37" si="2">D37+D38+E37+E38-F37</f>
        <v>1278.179999999993</v>
      </c>
    </row>
    <row r="38" spans="1:7">
      <c r="A38" s="38"/>
      <c r="B38" s="5">
        <f t="shared" si="0"/>
        <v>1847.0266021765417</v>
      </c>
      <c r="C38" s="6">
        <v>16.54</v>
      </c>
      <c r="D38" s="6">
        <v>30549.82</v>
      </c>
      <c r="E38" s="6">
        <v>-199.22</v>
      </c>
      <c r="F38" s="40"/>
      <c r="G38" s="40"/>
    </row>
    <row r="39" spans="1:7" ht="16.5" customHeight="1">
      <c r="A39" s="37" t="s">
        <v>141</v>
      </c>
      <c r="B39" s="5">
        <f t="shared" si="0"/>
        <v>1813.8030616466694</v>
      </c>
      <c r="C39" s="6">
        <v>24.17</v>
      </c>
      <c r="D39" s="6">
        <v>43839.62</v>
      </c>
      <c r="E39" s="6">
        <v>917.93</v>
      </c>
      <c r="F39" s="39">
        <v>96364.1</v>
      </c>
      <c r="G39" s="39">
        <f t="shared" ref="G39" si="3">D39+D40+E39+E40-F39</f>
        <v>2268.6499999999942</v>
      </c>
    </row>
    <row r="40" spans="1:7">
      <c r="A40" s="38"/>
      <c r="B40" s="5">
        <f t="shared" si="0"/>
        <v>1847.0299727520437</v>
      </c>
      <c r="C40" s="6">
        <v>29.36</v>
      </c>
      <c r="D40" s="6">
        <v>54228.800000000003</v>
      </c>
      <c r="E40" s="6">
        <v>-353.6</v>
      </c>
      <c r="F40" s="40"/>
      <c r="G40" s="40"/>
    </row>
    <row r="41" spans="1:7">
      <c r="A41" s="4" t="s">
        <v>70</v>
      </c>
      <c r="B41" s="5"/>
      <c r="C41" s="6"/>
      <c r="D41" s="6">
        <f>SUM(D33:D40)</f>
        <v>604691.54000000015</v>
      </c>
      <c r="E41" s="6">
        <f>SUM(E33:E40)</f>
        <v>654.76999999999987</v>
      </c>
      <c r="F41" s="6">
        <f>SUM(F33:F40)</f>
        <v>559316.82000000007</v>
      </c>
      <c r="G41" s="6">
        <f>SUM(G33:G40)</f>
        <v>46029.49000000002</v>
      </c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1" t="s">
        <v>9</v>
      </c>
      <c r="C46" s="22"/>
      <c r="D46" s="21" t="s">
        <v>10</v>
      </c>
      <c r="E46" s="22"/>
      <c r="F46" s="21" t="s">
        <v>11</v>
      </c>
      <c r="G46" s="22"/>
    </row>
    <row r="47" spans="1:7" ht="50.25" customHeight="1">
      <c r="A47" s="9">
        <v>1</v>
      </c>
      <c r="B47" s="20" t="s">
        <v>12</v>
      </c>
      <c r="C47" s="20"/>
      <c r="D47" s="16" t="s">
        <v>13</v>
      </c>
      <c r="E47" s="16"/>
      <c r="F47" s="17">
        <f>0.54*H4*C6</f>
        <v>8210.16</v>
      </c>
      <c r="G47" s="17"/>
    </row>
    <row r="48" spans="1:7" ht="31.5" customHeight="1">
      <c r="A48" s="9">
        <v>2</v>
      </c>
      <c r="B48" s="20" t="s">
        <v>14</v>
      </c>
      <c r="C48" s="20"/>
      <c r="D48" s="16" t="s">
        <v>13</v>
      </c>
      <c r="E48" s="16"/>
      <c r="F48" s="17">
        <f>1.71*H4*C6</f>
        <v>25998.84</v>
      </c>
      <c r="G48" s="17"/>
    </row>
    <row r="49" spans="1:7">
      <c r="A49" s="13">
        <v>3</v>
      </c>
      <c r="B49" s="20" t="s">
        <v>15</v>
      </c>
      <c r="C49" s="20"/>
      <c r="D49" s="16" t="s">
        <v>16</v>
      </c>
      <c r="E49" s="16"/>
      <c r="F49" s="17">
        <f>0.14833333333*H4*C6</f>
        <v>2255.2599999493204</v>
      </c>
      <c r="G49" s="17"/>
    </row>
    <row r="50" spans="1:7" ht="30" customHeight="1">
      <c r="A50" s="13">
        <v>4</v>
      </c>
      <c r="B50" s="20" t="s">
        <v>17</v>
      </c>
      <c r="C50" s="20"/>
      <c r="D50" s="16" t="s">
        <v>101</v>
      </c>
      <c r="E50" s="16"/>
      <c r="F50" s="17">
        <f>0.79*H4*C6</f>
        <v>12011.16</v>
      </c>
      <c r="G50" s="17"/>
    </row>
    <row r="51" spans="1:7" ht="62.25" customHeight="1">
      <c r="A51" s="13">
        <v>5</v>
      </c>
      <c r="B51" s="20" t="s">
        <v>18</v>
      </c>
      <c r="C51" s="20"/>
      <c r="D51" s="16" t="s">
        <v>19</v>
      </c>
      <c r="E51" s="16"/>
      <c r="F51" s="17">
        <f>1.04*H4*C6</f>
        <v>15812.16</v>
      </c>
      <c r="G51" s="17"/>
    </row>
    <row r="52" spans="1:7" ht="29.25" customHeight="1">
      <c r="A52" s="13">
        <v>6</v>
      </c>
      <c r="B52" s="20" t="s">
        <v>20</v>
      </c>
      <c r="C52" s="20"/>
      <c r="D52" s="16" t="s">
        <v>66</v>
      </c>
      <c r="E52" s="16"/>
      <c r="F52" s="17"/>
      <c r="G52" s="17"/>
    </row>
    <row r="53" spans="1:7" ht="29.25" customHeight="1">
      <c r="A53" s="13">
        <v>7</v>
      </c>
      <c r="B53" s="20" t="s">
        <v>21</v>
      </c>
      <c r="C53" s="20"/>
      <c r="D53" s="21" t="s">
        <v>66</v>
      </c>
      <c r="E53" s="22"/>
      <c r="F53" s="17">
        <f>2.20416666666*H4*C6</f>
        <v>33512.14999989864</v>
      </c>
      <c r="G53" s="17"/>
    </row>
    <row r="54" spans="1:7" ht="45.75" customHeight="1">
      <c r="A54" s="13">
        <v>8</v>
      </c>
      <c r="B54" s="20" t="s">
        <v>22</v>
      </c>
      <c r="C54" s="20"/>
      <c r="D54" s="21" t="s">
        <v>102</v>
      </c>
      <c r="E54" s="22"/>
      <c r="F54" s="17">
        <f>0.2525*H4*C6</f>
        <v>3839.01</v>
      </c>
      <c r="G54" s="17"/>
    </row>
    <row r="55" spans="1:7" ht="31.5" customHeight="1">
      <c r="A55" s="9"/>
      <c r="B55" s="20" t="s">
        <v>23</v>
      </c>
      <c r="C55" s="20"/>
      <c r="D55" s="16"/>
      <c r="E55" s="16"/>
      <c r="F55" s="17">
        <f>SUM(F47:G54)</f>
        <v>101638.73999984795</v>
      </c>
      <c r="G55" s="17"/>
    </row>
    <row r="57" spans="1:7">
      <c r="A57" s="1" t="s">
        <v>24</v>
      </c>
    </row>
    <row r="59" spans="1:7" ht="44.25" customHeight="1">
      <c r="A59" s="9" t="s">
        <v>8</v>
      </c>
      <c r="B59" s="16" t="s">
        <v>25</v>
      </c>
      <c r="C59" s="16"/>
      <c r="D59" s="21" t="s">
        <v>26</v>
      </c>
      <c r="E59" s="22"/>
      <c r="F59" s="21" t="s">
        <v>27</v>
      </c>
      <c r="G59" s="22"/>
    </row>
    <row r="60" spans="1:7" ht="30.75" customHeight="1">
      <c r="A60" s="9">
        <v>1</v>
      </c>
      <c r="B60" s="23" t="s">
        <v>95</v>
      </c>
      <c r="C60" s="23"/>
      <c r="D60" s="18" t="s">
        <v>79</v>
      </c>
      <c r="E60" s="18"/>
      <c r="F60" s="24">
        <v>2992</v>
      </c>
      <c r="G60" s="25"/>
    </row>
    <row r="61" spans="1:7" ht="18.75" customHeight="1">
      <c r="A61" s="9">
        <v>2</v>
      </c>
      <c r="B61" s="23" t="s">
        <v>80</v>
      </c>
      <c r="C61" s="23"/>
      <c r="D61" s="18" t="s">
        <v>79</v>
      </c>
      <c r="E61" s="18"/>
      <c r="F61" s="24">
        <v>1721</v>
      </c>
      <c r="G61" s="25"/>
    </row>
    <row r="62" spans="1:7" ht="30.75" customHeight="1">
      <c r="A62" s="11">
        <v>3</v>
      </c>
      <c r="B62" s="23" t="s">
        <v>95</v>
      </c>
      <c r="C62" s="23"/>
      <c r="D62" s="18" t="s">
        <v>81</v>
      </c>
      <c r="E62" s="18"/>
      <c r="F62" s="24">
        <v>1186</v>
      </c>
      <c r="G62" s="25"/>
    </row>
    <row r="63" spans="1:7">
      <c r="A63" s="11">
        <v>4</v>
      </c>
      <c r="B63" s="23" t="s">
        <v>131</v>
      </c>
      <c r="C63" s="23"/>
      <c r="D63" s="18" t="s">
        <v>81</v>
      </c>
      <c r="E63" s="18"/>
      <c r="F63" s="24">
        <v>227.9</v>
      </c>
      <c r="G63" s="25"/>
    </row>
    <row r="64" spans="1:7" ht="33" customHeight="1">
      <c r="A64" s="11">
        <v>5</v>
      </c>
      <c r="B64" s="29" t="s">
        <v>82</v>
      </c>
      <c r="C64" s="30"/>
      <c r="D64" s="18" t="s">
        <v>83</v>
      </c>
      <c r="E64" s="18"/>
      <c r="F64" s="24">
        <v>611</v>
      </c>
      <c r="G64" s="25"/>
    </row>
    <row r="65" spans="1:7" ht="48" customHeight="1">
      <c r="A65" s="11">
        <v>6</v>
      </c>
      <c r="B65" s="23" t="s">
        <v>84</v>
      </c>
      <c r="C65" s="23"/>
      <c r="D65" s="18" t="s">
        <v>85</v>
      </c>
      <c r="E65" s="18"/>
      <c r="F65" s="24">
        <v>34.72</v>
      </c>
      <c r="G65" s="25"/>
    </row>
    <row r="66" spans="1:7" ht="19.5" customHeight="1">
      <c r="A66" s="11">
        <v>7</v>
      </c>
      <c r="B66" s="23" t="s">
        <v>86</v>
      </c>
      <c r="C66" s="23"/>
      <c r="D66" s="18" t="s">
        <v>85</v>
      </c>
      <c r="E66" s="18"/>
      <c r="F66" s="24">
        <v>2858.4</v>
      </c>
      <c r="G66" s="25"/>
    </row>
    <row r="67" spans="1:7" ht="31.5" customHeight="1">
      <c r="A67" s="11">
        <v>8</v>
      </c>
      <c r="B67" s="23" t="s">
        <v>87</v>
      </c>
      <c r="C67" s="23"/>
      <c r="D67" s="18" t="s">
        <v>85</v>
      </c>
      <c r="E67" s="18"/>
      <c r="F67" s="24">
        <v>1015.95</v>
      </c>
      <c r="G67" s="25"/>
    </row>
    <row r="68" spans="1:7" ht="32.25" customHeight="1">
      <c r="A68" s="11">
        <v>9</v>
      </c>
      <c r="B68" s="23" t="s">
        <v>132</v>
      </c>
      <c r="C68" s="23"/>
      <c r="D68" s="18" t="s">
        <v>88</v>
      </c>
      <c r="E68" s="18"/>
      <c r="F68" s="24">
        <v>866.77</v>
      </c>
      <c r="G68" s="25"/>
    </row>
    <row r="69" spans="1:7">
      <c r="A69" s="11">
        <v>10</v>
      </c>
      <c r="B69" s="23" t="s">
        <v>133</v>
      </c>
      <c r="C69" s="23"/>
      <c r="D69" s="18" t="s">
        <v>88</v>
      </c>
      <c r="E69" s="18"/>
      <c r="F69" s="24">
        <v>1053.4000000000001</v>
      </c>
      <c r="G69" s="25"/>
    </row>
    <row r="70" spans="1:7" ht="32.25" customHeight="1">
      <c r="A70" s="11">
        <v>11</v>
      </c>
      <c r="B70" s="23" t="s">
        <v>89</v>
      </c>
      <c r="C70" s="23"/>
      <c r="D70" s="18" t="s">
        <v>88</v>
      </c>
      <c r="E70" s="18"/>
      <c r="F70" s="24">
        <v>3262.19</v>
      </c>
      <c r="G70" s="25"/>
    </row>
    <row r="71" spans="1:7" ht="31.5" customHeight="1">
      <c r="A71" s="11">
        <v>12</v>
      </c>
      <c r="B71" s="23" t="s">
        <v>90</v>
      </c>
      <c r="C71" s="23"/>
      <c r="D71" s="18" t="s">
        <v>91</v>
      </c>
      <c r="E71" s="18"/>
      <c r="F71" s="24">
        <v>203.55</v>
      </c>
      <c r="G71" s="25"/>
    </row>
    <row r="72" spans="1:7" ht="18.75" customHeight="1">
      <c r="A72" s="11">
        <v>13</v>
      </c>
      <c r="B72" s="23" t="s">
        <v>92</v>
      </c>
      <c r="C72" s="23"/>
      <c r="D72" s="18" t="s">
        <v>91</v>
      </c>
      <c r="E72" s="18"/>
      <c r="F72" s="24">
        <v>3093.19</v>
      </c>
      <c r="G72" s="25"/>
    </row>
    <row r="73" spans="1:7" ht="34.5" customHeight="1">
      <c r="A73" s="11">
        <v>14</v>
      </c>
      <c r="B73" s="23" t="s">
        <v>93</v>
      </c>
      <c r="C73" s="23"/>
      <c r="D73" s="18" t="s">
        <v>91</v>
      </c>
      <c r="E73" s="18"/>
      <c r="F73" s="24">
        <v>1291.81</v>
      </c>
      <c r="G73" s="25"/>
    </row>
    <row r="74" spans="1:7" ht="30.75" customHeight="1">
      <c r="A74" s="11">
        <v>15</v>
      </c>
      <c r="B74" s="23" t="s">
        <v>94</v>
      </c>
      <c r="C74" s="23"/>
      <c r="D74" s="18" t="s">
        <v>91</v>
      </c>
      <c r="E74" s="18"/>
      <c r="F74" s="24">
        <v>1286.97</v>
      </c>
      <c r="G74" s="25"/>
    </row>
    <row r="75" spans="1:7" ht="17.25" customHeight="1">
      <c r="A75" s="11">
        <v>16</v>
      </c>
      <c r="B75" s="23" t="s">
        <v>96</v>
      </c>
      <c r="C75" s="23"/>
      <c r="D75" s="18" t="s">
        <v>97</v>
      </c>
      <c r="E75" s="18"/>
      <c r="F75" s="24">
        <v>5349</v>
      </c>
      <c r="G75" s="25"/>
    </row>
    <row r="76" spans="1:7" ht="18.75" customHeight="1">
      <c r="A76" s="11">
        <v>17</v>
      </c>
      <c r="B76" s="23" t="s">
        <v>98</v>
      </c>
      <c r="C76" s="23"/>
      <c r="D76" s="18" t="s">
        <v>97</v>
      </c>
      <c r="E76" s="18"/>
      <c r="F76" s="24">
        <v>565</v>
      </c>
      <c r="G76" s="25"/>
    </row>
    <row r="77" spans="1:7">
      <c r="A77" s="11">
        <v>18</v>
      </c>
      <c r="B77" s="23" t="s">
        <v>99</v>
      </c>
      <c r="C77" s="23"/>
      <c r="D77" s="18" t="s">
        <v>97</v>
      </c>
      <c r="E77" s="18"/>
      <c r="F77" s="24">
        <v>665.49</v>
      </c>
      <c r="G77" s="25"/>
    </row>
    <row r="78" spans="1:7" ht="31.5" customHeight="1">
      <c r="A78" s="11">
        <v>19</v>
      </c>
      <c r="B78" s="23" t="s">
        <v>100</v>
      </c>
      <c r="C78" s="23"/>
      <c r="D78" s="18" t="s">
        <v>97</v>
      </c>
      <c r="E78" s="18"/>
      <c r="F78" s="24">
        <v>1864.93</v>
      </c>
      <c r="G78" s="25"/>
    </row>
    <row r="79" spans="1:7" ht="16.5" customHeight="1">
      <c r="A79" s="11">
        <v>20</v>
      </c>
      <c r="B79" s="23" t="s">
        <v>128</v>
      </c>
      <c r="C79" s="23"/>
      <c r="D79" s="18" t="s">
        <v>129</v>
      </c>
      <c r="E79" s="18"/>
      <c r="F79" s="24">
        <v>731.73</v>
      </c>
      <c r="G79" s="25"/>
    </row>
    <row r="80" spans="1:7">
      <c r="A80" s="11">
        <v>21</v>
      </c>
      <c r="B80" s="23" t="s">
        <v>130</v>
      </c>
      <c r="C80" s="23"/>
      <c r="D80" s="18" t="s">
        <v>129</v>
      </c>
      <c r="E80" s="18"/>
      <c r="F80" s="24">
        <v>1410.03</v>
      </c>
      <c r="G80" s="25"/>
    </row>
    <row r="81" spans="1:7" ht="45.75" customHeight="1">
      <c r="A81" s="9"/>
      <c r="B81" s="33" t="s">
        <v>72</v>
      </c>
      <c r="C81" s="34"/>
      <c r="D81" s="21"/>
      <c r="E81" s="22"/>
      <c r="F81" s="35">
        <f>SUM(F60:G80)</f>
        <v>32291.030000000002</v>
      </c>
      <c r="G81" s="22"/>
    </row>
    <row r="83" spans="1:7">
      <c r="A83" s="1" t="s">
        <v>28</v>
      </c>
      <c r="D83" s="7">
        <f>2.1*H4*C6</f>
        <v>31928.400000000005</v>
      </c>
      <c r="E83" s="1" t="s">
        <v>29</v>
      </c>
    </row>
    <row r="84" spans="1:7">
      <c r="A84" s="1" t="s">
        <v>30</v>
      </c>
      <c r="D84" s="7">
        <f>F91*5.3%</f>
        <v>9017.0198500000006</v>
      </c>
      <c r="E84" s="1" t="s">
        <v>29</v>
      </c>
    </row>
    <row r="86" spans="1:7">
      <c r="A86" s="1" t="s">
        <v>43</v>
      </c>
    </row>
    <row r="87" spans="1:7">
      <c r="A87" s="1" t="s">
        <v>74</v>
      </c>
    </row>
    <row r="88" spans="1:7">
      <c r="B88" s="1" t="s">
        <v>42</v>
      </c>
      <c r="F88" s="7">
        <v>192609.58</v>
      </c>
      <c r="G88" s="1" t="s">
        <v>29</v>
      </c>
    </row>
    <row r="90" spans="1:7">
      <c r="A90" s="1" t="s">
        <v>31</v>
      </c>
    </row>
    <row r="91" spans="1:7">
      <c r="B91" s="1" t="s">
        <v>76</v>
      </c>
      <c r="F91" s="7">
        <v>170132.45</v>
      </c>
      <c r="G91" s="1" t="s">
        <v>29</v>
      </c>
    </row>
    <row r="92" spans="1:7">
      <c r="D92" s="7"/>
    </row>
    <row r="93" spans="1:7">
      <c r="A93" s="1" t="s">
        <v>142</v>
      </c>
      <c r="D93" s="7"/>
    </row>
    <row r="94" spans="1:7">
      <c r="A94" s="1" t="s">
        <v>77</v>
      </c>
      <c r="D94" s="7"/>
      <c r="F94" s="7">
        <v>22477.13</v>
      </c>
      <c r="G94" s="1" t="s">
        <v>29</v>
      </c>
    </row>
    <row r="95" spans="1:7">
      <c r="D95" s="7"/>
    </row>
    <row r="96" spans="1:7">
      <c r="A96" s="1" t="s">
        <v>143</v>
      </c>
      <c r="D96" s="7"/>
    </row>
    <row r="97" spans="1:7">
      <c r="A97" s="1" t="s">
        <v>144</v>
      </c>
      <c r="D97" s="7"/>
      <c r="F97" s="7">
        <v>46029.49</v>
      </c>
      <c r="G97" s="1" t="s">
        <v>29</v>
      </c>
    </row>
    <row r="99" spans="1:7">
      <c r="A99" s="1" t="s">
        <v>75</v>
      </c>
    </row>
    <row r="100" spans="1:7">
      <c r="B100" s="1" t="s">
        <v>41</v>
      </c>
      <c r="F100" s="7">
        <f>F55+F81+D83</f>
        <v>165858.16999984795</v>
      </c>
      <c r="G100" s="1" t="s">
        <v>29</v>
      </c>
    </row>
    <row r="102" spans="1:7" ht="30" customHeight="1">
      <c r="A102" s="1" t="s">
        <v>32</v>
      </c>
    </row>
    <row r="103" spans="1:7" ht="32.25" customHeight="1"/>
    <row r="104" spans="1:7" ht="28.5" customHeight="1">
      <c r="A104" s="8" t="s">
        <v>33</v>
      </c>
      <c r="B104" s="36" t="s">
        <v>34</v>
      </c>
      <c r="C104" s="36"/>
      <c r="D104" s="8" t="s">
        <v>35</v>
      </c>
      <c r="E104" s="36" t="s">
        <v>36</v>
      </c>
      <c r="F104" s="36"/>
      <c r="G104" s="8" t="s">
        <v>37</v>
      </c>
    </row>
    <row r="105" spans="1:7" ht="33.75" customHeight="1">
      <c r="A105" s="31" t="s">
        <v>38</v>
      </c>
      <c r="B105" s="32" t="s">
        <v>56</v>
      </c>
      <c r="C105" s="32"/>
      <c r="D105" s="10">
        <v>6</v>
      </c>
      <c r="E105" s="32" t="s">
        <v>58</v>
      </c>
      <c r="F105" s="32"/>
      <c r="G105" s="10">
        <v>6</v>
      </c>
    </row>
    <row r="106" spans="1:7" ht="43.5" customHeight="1">
      <c r="A106" s="31"/>
      <c r="B106" s="32" t="s">
        <v>44</v>
      </c>
      <c r="C106" s="32"/>
      <c r="D106" s="10">
        <v>3</v>
      </c>
      <c r="E106" s="32" t="s">
        <v>58</v>
      </c>
      <c r="F106" s="32"/>
      <c r="G106" s="10">
        <v>3</v>
      </c>
    </row>
    <row r="107" spans="1:7" ht="69" customHeight="1">
      <c r="A107" s="31"/>
      <c r="B107" s="32" t="s">
        <v>45</v>
      </c>
      <c r="C107" s="32"/>
      <c r="D107" s="10">
        <v>1</v>
      </c>
      <c r="E107" s="32" t="s">
        <v>58</v>
      </c>
      <c r="F107" s="32"/>
      <c r="G107" s="10">
        <v>1</v>
      </c>
    </row>
    <row r="108" spans="1:7" ht="37.5" customHeight="1">
      <c r="A108" s="10" t="s">
        <v>46</v>
      </c>
      <c r="B108" s="32" t="s">
        <v>47</v>
      </c>
      <c r="C108" s="32"/>
      <c r="D108" s="10"/>
      <c r="E108" s="32" t="s">
        <v>59</v>
      </c>
      <c r="F108" s="32"/>
      <c r="G108" s="10"/>
    </row>
    <row r="109" spans="1:7" ht="60" customHeight="1">
      <c r="A109" s="31" t="s">
        <v>48</v>
      </c>
      <c r="B109" s="32" t="s">
        <v>57</v>
      </c>
      <c r="C109" s="32"/>
      <c r="D109" s="10">
        <v>2</v>
      </c>
      <c r="E109" s="32" t="s">
        <v>60</v>
      </c>
      <c r="F109" s="32"/>
      <c r="G109" s="10">
        <v>2</v>
      </c>
    </row>
    <row r="110" spans="1:7" ht="33" customHeight="1">
      <c r="A110" s="31"/>
      <c r="B110" s="32" t="s">
        <v>49</v>
      </c>
      <c r="C110" s="32"/>
      <c r="D110" s="10"/>
      <c r="E110" s="32" t="s">
        <v>61</v>
      </c>
      <c r="F110" s="32"/>
      <c r="G110" s="10"/>
    </row>
    <row r="111" spans="1:7" ht="42.75" customHeight="1">
      <c r="A111" s="31"/>
      <c r="B111" s="32" t="s">
        <v>53</v>
      </c>
      <c r="C111" s="32"/>
      <c r="D111" s="10">
        <v>1</v>
      </c>
      <c r="E111" s="32" t="s">
        <v>62</v>
      </c>
      <c r="F111" s="32"/>
      <c r="G111" s="10">
        <v>1</v>
      </c>
    </row>
    <row r="112" spans="1:7" ht="36" customHeight="1">
      <c r="A112" s="31"/>
      <c r="B112" s="32" t="s">
        <v>54</v>
      </c>
      <c r="C112" s="32"/>
      <c r="D112" s="10">
        <v>1</v>
      </c>
      <c r="E112" s="32" t="s">
        <v>63</v>
      </c>
      <c r="F112" s="32"/>
      <c r="G112" s="10">
        <v>1</v>
      </c>
    </row>
    <row r="113" spans="1:7">
      <c r="A113" s="31"/>
      <c r="B113" s="32" t="s">
        <v>55</v>
      </c>
      <c r="C113" s="32"/>
      <c r="D113" s="10"/>
      <c r="E113" s="32" t="s">
        <v>64</v>
      </c>
      <c r="F113" s="32"/>
      <c r="G113" s="10"/>
    </row>
    <row r="114" spans="1:7">
      <c r="A114" s="31"/>
      <c r="B114" s="32" t="s">
        <v>50</v>
      </c>
      <c r="C114" s="32"/>
      <c r="D114" s="10"/>
      <c r="E114" s="32" t="s">
        <v>65</v>
      </c>
      <c r="F114" s="32"/>
      <c r="G114" s="10"/>
    </row>
    <row r="115" spans="1:7">
      <c r="A115" s="31"/>
      <c r="B115" s="32" t="s">
        <v>51</v>
      </c>
      <c r="C115" s="32"/>
      <c r="D115" s="10">
        <v>3</v>
      </c>
      <c r="E115" s="32" t="s">
        <v>60</v>
      </c>
      <c r="F115" s="32"/>
      <c r="G115" s="10">
        <v>3</v>
      </c>
    </row>
    <row r="116" spans="1:7">
      <c r="A116" s="31"/>
      <c r="B116" s="32" t="s">
        <v>52</v>
      </c>
      <c r="C116" s="32"/>
      <c r="D116" s="10">
        <v>5</v>
      </c>
      <c r="E116" s="32"/>
      <c r="F116" s="32"/>
      <c r="G116" s="10">
        <v>5</v>
      </c>
    </row>
    <row r="119" spans="1:7">
      <c r="A119" s="1" t="s">
        <v>68</v>
      </c>
      <c r="F119" s="1" t="s">
        <v>67</v>
      </c>
    </row>
    <row r="121" spans="1:7">
      <c r="A121" s="1" t="s">
        <v>71</v>
      </c>
      <c r="F121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54">
    <mergeCell ref="A39:A40"/>
    <mergeCell ref="F39:F40"/>
    <mergeCell ref="G39:G40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  <mergeCell ref="B108:C108"/>
    <mergeCell ref="E108:F108"/>
    <mergeCell ref="A109:A116"/>
    <mergeCell ref="B109:C109"/>
    <mergeCell ref="E109:F109"/>
    <mergeCell ref="B110:C110"/>
    <mergeCell ref="E110:F110"/>
    <mergeCell ref="B111:C111"/>
    <mergeCell ref="E111:F111"/>
    <mergeCell ref="B115:C115"/>
    <mergeCell ref="E115:F115"/>
    <mergeCell ref="B116:C116"/>
    <mergeCell ref="E116:F116"/>
    <mergeCell ref="B112:C112"/>
    <mergeCell ref="E112:F112"/>
    <mergeCell ref="B113:C113"/>
    <mergeCell ref="E113:F113"/>
    <mergeCell ref="B114:C114"/>
    <mergeCell ref="E114:F114"/>
    <mergeCell ref="A105:A107"/>
    <mergeCell ref="B105:C105"/>
    <mergeCell ref="E105:F105"/>
    <mergeCell ref="B106:C106"/>
    <mergeCell ref="E106:F106"/>
    <mergeCell ref="B107:C107"/>
    <mergeCell ref="E107:F107"/>
    <mergeCell ref="B81:C81"/>
    <mergeCell ref="D81:E81"/>
    <mergeCell ref="F81:G81"/>
    <mergeCell ref="B104:C104"/>
    <mergeCell ref="E104:F104"/>
    <mergeCell ref="B64:C64"/>
    <mergeCell ref="B65:C65"/>
    <mergeCell ref="B62:C62"/>
    <mergeCell ref="B80:C80"/>
    <mergeCell ref="B75:C75"/>
    <mergeCell ref="B76:C76"/>
    <mergeCell ref="B77:C77"/>
    <mergeCell ref="B78:C78"/>
    <mergeCell ref="B79:C79"/>
    <mergeCell ref="B69:C69"/>
    <mergeCell ref="B70:C70"/>
    <mergeCell ref="B71:C71"/>
    <mergeCell ref="B72:C72"/>
    <mergeCell ref="B73:C73"/>
    <mergeCell ref="B74:C74"/>
    <mergeCell ref="A21:B21"/>
    <mergeCell ref="C21:D21"/>
    <mergeCell ref="D72:E72"/>
    <mergeCell ref="D73:E73"/>
    <mergeCell ref="F72:G72"/>
    <mergeCell ref="F73:G73"/>
    <mergeCell ref="B53:C53"/>
    <mergeCell ref="D53:E53"/>
    <mergeCell ref="F53:G53"/>
    <mergeCell ref="D64:E64"/>
    <mergeCell ref="D65:E65"/>
    <mergeCell ref="D66:E66"/>
    <mergeCell ref="F62:G62"/>
    <mergeCell ref="B63:C63"/>
    <mergeCell ref="B66:C66"/>
    <mergeCell ref="D67:E67"/>
    <mergeCell ref="D68:E68"/>
    <mergeCell ref="D69:E69"/>
    <mergeCell ref="D70:E70"/>
    <mergeCell ref="D71:E71"/>
    <mergeCell ref="B55:C55"/>
    <mergeCell ref="D55:E55"/>
    <mergeCell ref="B68:C68"/>
    <mergeCell ref="B59:C59"/>
    <mergeCell ref="D77:E77"/>
    <mergeCell ref="D78:E78"/>
    <mergeCell ref="D62:E62"/>
    <mergeCell ref="B67:C67"/>
    <mergeCell ref="A1:G1"/>
    <mergeCell ref="A2:G2"/>
    <mergeCell ref="A3:G3"/>
    <mergeCell ref="A4:G4"/>
    <mergeCell ref="B46:C46"/>
    <mergeCell ref="D46:E46"/>
    <mergeCell ref="F46:G46"/>
    <mergeCell ref="F51:G51"/>
    <mergeCell ref="B54:C54"/>
    <mergeCell ref="D54:E54"/>
    <mergeCell ref="F54:G54"/>
    <mergeCell ref="A17:D17"/>
    <mergeCell ref="E17:F17"/>
    <mergeCell ref="A18:D18"/>
    <mergeCell ref="E18:F18"/>
    <mergeCell ref="B47:C47"/>
    <mergeCell ref="D47:E47"/>
    <mergeCell ref="F47:G47"/>
    <mergeCell ref="B48:C48"/>
    <mergeCell ref="D48:E48"/>
    <mergeCell ref="F61:G61"/>
    <mergeCell ref="B49:C49"/>
    <mergeCell ref="E21:F21"/>
    <mergeCell ref="C22:D22"/>
    <mergeCell ref="D80:E80"/>
    <mergeCell ref="F74:G74"/>
    <mergeCell ref="F75:G75"/>
    <mergeCell ref="F76:G76"/>
    <mergeCell ref="F77:G77"/>
    <mergeCell ref="F78:G78"/>
    <mergeCell ref="F79:G79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80:G80"/>
    <mergeCell ref="D74:E74"/>
    <mergeCell ref="D75:E75"/>
    <mergeCell ref="D76:E76"/>
    <mergeCell ref="D49:E49"/>
    <mergeCell ref="F49:G49"/>
    <mergeCell ref="D79:E79"/>
    <mergeCell ref="D63:E63"/>
    <mergeCell ref="E22:F22"/>
    <mergeCell ref="C23:D23"/>
    <mergeCell ref="E23:F23"/>
    <mergeCell ref="F55:G55"/>
    <mergeCell ref="D60:E60"/>
    <mergeCell ref="D61:E61"/>
    <mergeCell ref="F48:G48"/>
    <mergeCell ref="B52:C52"/>
    <mergeCell ref="D52:E52"/>
    <mergeCell ref="F52:G52"/>
    <mergeCell ref="B50:C50"/>
    <mergeCell ref="D50:E50"/>
    <mergeCell ref="F50:G50"/>
    <mergeCell ref="B51:C51"/>
    <mergeCell ref="D51:E51"/>
    <mergeCell ref="D59:E59"/>
    <mergeCell ref="F59:G59"/>
    <mergeCell ref="B60:C60"/>
    <mergeCell ref="B61:C61"/>
    <mergeCell ref="F60:G60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2014-03-02T10:19:17Z</dcterms:modified>
</cp:coreProperties>
</file>