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1" i="11"/>
  <c r="G39"/>
  <c r="G37"/>
  <c r="G35"/>
  <c r="F43"/>
  <c r="E43"/>
  <c r="D43"/>
  <c r="B42"/>
  <c r="B41"/>
  <c r="B40"/>
  <c r="B39"/>
  <c r="B38"/>
  <c r="B37"/>
  <c r="B36"/>
  <c r="B35"/>
  <c r="C6"/>
  <c r="F52" s="1"/>
  <c r="D86" l="1"/>
  <c r="G43"/>
  <c r="F55"/>
  <c r="F49"/>
  <c r="F51"/>
  <c r="F56"/>
  <c r="F50"/>
  <c r="F53"/>
  <c r="F84"/>
  <c r="D87"/>
  <c r="F57" l="1"/>
  <c r="F103" s="1"/>
</calcChain>
</file>

<file path=xl/sharedStrings.xml><?xml version="1.0" encoding="utf-8"?>
<sst xmlns="http://schemas.openxmlformats.org/spreadsheetml/2006/main" count="185" uniqueCount="153">
  <si>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</si>
  <si>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</si>
  <si>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</si>
  <si>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</si>
  <si>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</si>
  <si>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</si>
  <si>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</si>
  <si>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</si>
  <si>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</si>
  <si>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</si>
  <si>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</si>
  <si>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</si>
  <si>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</si>
  <si>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</si>
  <si>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</si>
  <si>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</si>
  <si>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</si>
  <si>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</si>
  <si>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</si>
  <si>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</si>
  <si>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</si>
  <si>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</si>
  <si>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</si>
  <si>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</si>
  <si>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</si>
  <si>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</si>
  <si>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</si>
  <si>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</si>
  <si>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</si>
  <si>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</si>
  <si>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</si>
  <si>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</si>
  <si>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</si>
  <si>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</si>
  <si>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</si>
  <si>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</si>
  <si>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</si>
  <si>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</si>
  <si>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</si>
  <si>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</si>
  <si>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</si>
  <si>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</si>
  <si>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</si>
  <si>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</si>
  <si>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</si>
  <si>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</si>
  <si>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</si>
  <si>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</si>
  <si>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</si>
  <si>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</si>
  <si>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</si>
  <si>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</si>
  <si>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</si>
  <si>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</si>
  <si>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</si>
  <si>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</si>
  <si>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</si>
  <si>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</si>
  <si>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</si>
  <si>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</si>
  <si>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</si>
  <si>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</si>
  <si>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</si>
  <si>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</si>
  <si>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</si>
  <si>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</si>
  <si>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</si>
  <si>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</si>
  <si>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</si>
  <si>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</si>
  <si>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</si>
  <si>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</si>
  <si>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</si>
  <si>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</si>
  <si>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</si>
  <si>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</si>
  <si>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</si>
  <si>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</si>
  <si>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  по улице Зеленая </t>
  </si>
  <si>
    <t>ремонт щита этажного</t>
  </si>
  <si>
    <t>Январь</t>
  </si>
  <si>
    <t>проверка и прочистка дымоходов</t>
  </si>
  <si>
    <t>установка замка</t>
  </si>
  <si>
    <t>кв.56 регистрация счетчика ХВ,установка пломбы</t>
  </si>
  <si>
    <t>Февраль</t>
  </si>
  <si>
    <t>кв.11 регистрация счетчика ХВ,установка пломбы</t>
  </si>
  <si>
    <t>Март</t>
  </si>
  <si>
    <t>кв.3 регистрация счетчика ХВ,установка пломбы</t>
  </si>
  <si>
    <t>кв.8 регистрация счетчика ХВ,установка пломбы</t>
  </si>
  <si>
    <t>закрытие задвижки отопления</t>
  </si>
  <si>
    <t>Апрель</t>
  </si>
  <si>
    <t>подвал снятие общедомового счетчика на поверку</t>
  </si>
  <si>
    <t>кв.16 прочистка врезки ХВ</t>
  </si>
  <si>
    <t>ремонт мягкой кровли</t>
  </si>
  <si>
    <t>Май</t>
  </si>
  <si>
    <t>подвал установка общедомового счетчика ХВ</t>
  </si>
  <si>
    <t>замена эл.проводки</t>
  </si>
  <si>
    <t>ремонт осещения площадок</t>
  </si>
  <si>
    <t>Июль</t>
  </si>
  <si>
    <t>Июнь</t>
  </si>
  <si>
    <t>Сентябрь</t>
  </si>
  <si>
    <t>ремонт уличного освещения</t>
  </si>
  <si>
    <t>наладка циркуляции отопления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</si>
  <si>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</si>
  <si>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</si>
  <si>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</si>
  <si>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</si>
  <si>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</si>
  <si>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</si>
  <si>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</si>
  <si>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</si>
  <si>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</si>
  <si>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</si>
  <si>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</si>
  <si>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</si>
  <si>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</si>
  <si>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</si>
  <si>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</si>
  <si>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</si>
  <si>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</si>
  <si>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</si>
  <si>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</si>
  <si>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</si>
  <si>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</si>
  <si>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</si>
  <si>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</si>
  <si>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</si>
  <si>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</si>
  <si>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</si>
  <si>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</si>
  <si>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</si>
  <si>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</si>
  <si>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</si>
  <si>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</si>
  <si>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>68 от 28.01.2009г.</t>
  </si>
  <si>
    <t>установка отливов</t>
  </si>
  <si>
    <t>Декабрь</t>
  </si>
  <si>
    <t>кв.14 замена стояка отопления</t>
  </si>
  <si>
    <t>кв.52 наладка стояков отопления,сброс воздуха</t>
  </si>
  <si>
    <t>замена автоматов,ремонт щита этажного</t>
  </si>
  <si>
    <t>01.03.2010г.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</si>
  <si>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</si>
  <si>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</si>
  <si>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</si>
  <si>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</si>
  <si>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</si>
  <si>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</si>
  <si>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</si>
  <si>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</si>
  <si>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кв.48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</si>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</sst>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94" workbookViewId="0">
      <selection activeCell="A105" sqref="A105:XFD10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10">
      <c r="A1" s="23" t="s">
        <v>0</v>
      </c>
      <c r="B1" s="23"/>
      <c r="C1" s="23"/>
      <c r="D1" s="23"/>
      <c r="E1" s="23"/>
      <c r="F1" s="23"/>
      <c r="G1" s="23"/>
    </row>
    <row r="2" spans="1:10">
      <c r="A2" s="23" t="s">
        <v>5</v>
      </c>
      <c r="B2" s="23"/>
      <c r="C2" s="23"/>
      <c r="D2" s="23"/>
      <c r="E2" s="23"/>
      <c r="F2" s="23"/>
      <c r="G2" s="23"/>
    </row>
    <row r="3" spans="1:10">
      <c r="A3" s="23" t="s">
        <v>78</v>
      </c>
      <c r="B3" s="23"/>
      <c r="C3" s="23"/>
      <c r="D3" s="23"/>
      <c r="E3" s="23"/>
      <c r="F3" s="23"/>
      <c r="G3" s="23"/>
    </row>
    <row r="4" spans="1:10">
      <c r="A4" s="23" t="s">
        <v>73</v>
      </c>
      <c r="B4" s="23"/>
      <c r="C4" s="23"/>
      <c r="D4" s="23"/>
      <c r="E4" s="23"/>
      <c r="F4" s="23"/>
      <c r="G4" s="23"/>
      <c r="H4" s="12">
        <v>12</v>
      </c>
    </row>
    <row r="5" spans="1:10" ht="11.25" customHeight="1"/>
    <row r="6" spans="1:10">
      <c r="A6" s="1" t="s">
        <v>6</v>
      </c>
      <c r="C6" s="3">
        <f>D7+D8</f>
        <v>3281.4</v>
      </c>
      <c r="D6" s="1" t="s">
        <v>2</v>
      </c>
    </row>
    <row r="7" spans="1:10">
      <c r="A7" s="1" t="s">
        <v>106</v>
      </c>
      <c r="B7" s="1" t="s">
        <v>107</v>
      </c>
      <c r="C7" s="3"/>
      <c r="D7" s="1">
        <v>3281.4</v>
      </c>
      <c r="E7" s="1" t="s">
        <v>2</v>
      </c>
    </row>
    <row r="8" spans="1:10">
      <c r="B8" s="1" t="s">
        <v>108</v>
      </c>
      <c r="C8" s="3"/>
      <c r="D8" s="1">
        <v>0</v>
      </c>
      <c r="E8" s="1" t="s">
        <v>2</v>
      </c>
    </row>
    <row r="9" spans="1:10">
      <c r="A9" s="1" t="s">
        <v>109</v>
      </c>
      <c r="C9" s="1">
        <v>5</v>
      </c>
    </row>
    <row r="10" spans="1:10">
      <c r="A10" s="1" t="s">
        <v>110</v>
      </c>
      <c r="C10" s="1">
        <v>4</v>
      </c>
    </row>
    <row r="11" spans="1:10">
      <c r="A11" s="1" t="s">
        <v>111</v>
      </c>
      <c r="C11" s="1">
        <v>70</v>
      </c>
    </row>
    <row r="12" spans="1:10">
      <c r="A12" s="1" t="s">
        <v>112</v>
      </c>
      <c r="E12" s="1">
        <v>279.3</v>
      </c>
      <c r="F12" s="1" t="s">
        <v>2</v>
      </c>
    </row>
    <row r="13" spans="1:10">
      <c r="A13" s="1" t="s">
        <v>113</v>
      </c>
      <c r="B13" s="1">
        <v>907.2</v>
      </c>
      <c r="C13" s="1" t="s">
        <v>2</v>
      </c>
      <c r="H13" s="2"/>
      <c r="I13" s="2"/>
      <c r="J13" s="2"/>
    </row>
    <row r="14" spans="1:10">
      <c r="A14" s="1" t="s">
        <v>114</v>
      </c>
      <c r="C14" s="1" t="s">
        <v>2</v>
      </c>
    </row>
    <row r="15" spans="1:10">
      <c r="A15" s="1" t="s">
        <v>115</v>
      </c>
      <c r="D15" s="1">
        <v>3300</v>
      </c>
      <c r="E15" s="1" t="s">
        <v>2</v>
      </c>
    </row>
    <row r="17" spans="1:6">
      <c r="A17" s="1" t="s">
        <v>116</v>
      </c>
    </row>
    <row r="18" spans="1:6">
      <c r="A18" s="37" t="s">
        <v>117</v>
      </c>
      <c r="B18" s="37"/>
      <c r="C18" s="37"/>
      <c r="D18" s="37"/>
      <c r="E18" s="37" t="s">
        <v>118</v>
      </c>
      <c r="F18" s="37"/>
    </row>
    <row r="19" spans="1:6">
      <c r="A19" s="38" t="s">
        <v>119</v>
      </c>
      <c r="B19" s="38"/>
      <c r="C19" s="38"/>
      <c r="D19" s="38"/>
      <c r="E19" s="37" t="s">
        <v>141</v>
      </c>
      <c r="F19" s="37"/>
    </row>
    <row r="20" spans="1:6">
      <c r="A20" s="38" t="s">
        <v>120</v>
      </c>
      <c r="B20" s="38"/>
      <c r="C20" s="38"/>
      <c r="D20" s="38"/>
      <c r="E20" s="37" t="s">
        <v>140</v>
      </c>
      <c r="F20" s="37"/>
    </row>
    <row r="21" spans="1:6">
      <c r="A21" s="38" t="s">
        <v>121</v>
      </c>
      <c r="B21" s="38"/>
      <c r="C21" s="38"/>
      <c r="D21" s="38"/>
      <c r="E21" s="37" t="s">
        <v>133</v>
      </c>
      <c r="F21" s="37"/>
    </row>
    <row r="23" spans="1:6">
      <c r="A23" s="1" t="s">
        <v>122</v>
      </c>
    </row>
    <row r="24" spans="1:6" ht="31.5" customHeight="1">
      <c r="A24" s="36" t="s">
        <v>123</v>
      </c>
      <c r="B24" s="36"/>
      <c r="C24" s="36" t="s">
        <v>124</v>
      </c>
      <c r="D24" s="36"/>
      <c r="E24" s="36" t="s">
        <v>125</v>
      </c>
      <c r="F24" s="36"/>
    </row>
    <row r="25" spans="1:6">
      <c r="A25" s="14" t="s">
        <v>126</v>
      </c>
      <c r="B25" s="14"/>
      <c r="C25" s="37">
        <v>69</v>
      </c>
      <c r="D25" s="37"/>
      <c r="E25" s="37">
        <v>69</v>
      </c>
      <c r="F25" s="37"/>
    </row>
    <row r="26" spans="1:6">
      <c r="A26" s="14" t="s">
        <v>127</v>
      </c>
      <c r="B26" s="14"/>
      <c r="C26" s="37">
        <v>61</v>
      </c>
      <c r="D26" s="37"/>
      <c r="E26" s="37">
        <v>66</v>
      </c>
      <c r="F26" s="37"/>
    </row>
    <row r="28" spans="1:6">
      <c r="A28" s="1" t="s">
        <v>128</v>
      </c>
      <c r="C28" s="1" t="s">
        <v>134</v>
      </c>
    </row>
    <row r="30" spans="1:6">
      <c r="A30" s="1" t="s">
        <v>129</v>
      </c>
    </row>
    <row r="31" spans="1:6">
      <c r="B31" s="1" t="s">
        <v>130</v>
      </c>
      <c r="D31" s="15">
        <v>12.2</v>
      </c>
      <c r="E31" s="1" t="s">
        <v>131</v>
      </c>
    </row>
    <row r="32" spans="1:6">
      <c r="B32" s="1" t="s">
        <v>132</v>
      </c>
      <c r="D32" s="1">
        <v>13.66</v>
      </c>
      <c r="E32" s="1" t="s">
        <v>131</v>
      </c>
    </row>
    <row r="33" spans="1:10" ht="22.5" customHeight="1">
      <c r="A33" s="1" t="s">
        <v>1</v>
      </c>
    </row>
    <row r="34" spans="1:10" ht="98.25" customHeight="1">
      <c r="A34" s="16" t="s">
        <v>3</v>
      </c>
      <c r="B34" s="16" t="s">
        <v>142</v>
      </c>
      <c r="C34" s="16" t="s">
        <v>143</v>
      </c>
      <c r="D34" s="16" t="s">
        <v>144</v>
      </c>
      <c r="E34" s="16" t="s">
        <v>4</v>
      </c>
      <c r="F34" s="16" t="s">
        <v>145</v>
      </c>
      <c r="G34" s="16" t="s">
        <v>146</v>
      </c>
      <c r="H34" s="2"/>
      <c r="I34" s="2"/>
      <c r="J34" s="2"/>
    </row>
    <row r="35" spans="1:10">
      <c r="A35" s="39" t="s">
        <v>39</v>
      </c>
      <c r="B35" s="5">
        <f>D35/C35</f>
        <v>53564.696498054473</v>
      </c>
      <c r="C35" s="6">
        <v>2.57</v>
      </c>
      <c r="D35" s="6">
        <v>137661.26999999999</v>
      </c>
      <c r="E35" s="6">
        <v>2130.73</v>
      </c>
      <c r="F35" s="41">
        <v>291643.63</v>
      </c>
      <c r="G35" s="41">
        <f>D35+D36+E35+E36-F35</f>
        <v>8027.0599999999977</v>
      </c>
    </row>
    <row r="36" spans="1:10">
      <c r="A36" s="40"/>
      <c r="B36" s="5">
        <f>D36/C36</f>
        <v>54513.616949152543</v>
      </c>
      <c r="C36" s="6">
        <v>2.95</v>
      </c>
      <c r="D36" s="6">
        <v>160815.17000000001</v>
      </c>
      <c r="E36" s="6">
        <v>-936.48</v>
      </c>
      <c r="F36" s="42"/>
      <c r="G36" s="42"/>
    </row>
    <row r="37" spans="1:10">
      <c r="A37" s="39" t="s">
        <v>40</v>
      </c>
      <c r="B37" s="5">
        <f t="shared" ref="B37:B42" si="0">D37/C37</f>
        <v>268.87997832565702</v>
      </c>
      <c r="C37" s="6">
        <v>1328.76</v>
      </c>
      <c r="D37" s="6">
        <v>357276.96</v>
      </c>
      <c r="E37" s="6"/>
      <c r="F37" s="41">
        <v>572032.66</v>
      </c>
      <c r="G37" s="41">
        <f t="shared" ref="G37" si="1">D37+D38+E37+E38-F37</f>
        <v>28520.469999999972</v>
      </c>
    </row>
    <row r="38" spans="1:10">
      <c r="A38" s="40"/>
      <c r="B38" s="5">
        <f t="shared" si="0"/>
        <v>161.90994582506957</v>
      </c>
      <c r="C38" s="6">
        <v>1502.54</v>
      </c>
      <c r="D38" s="6">
        <v>243276.17</v>
      </c>
      <c r="E38" s="6"/>
      <c r="F38" s="42"/>
      <c r="G38" s="42"/>
    </row>
    <row r="39" spans="1:10" ht="16.5" customHeight="1">
      <c r="A39" s="39" t="s">
        <v>147</v>
      </c>
      <c r="B39" s="5">
        <f t="shared" si="0"/>
        <v>5066.0027874564457</v>
      </c>
      <c r="C39" s="6">
        <v>14.35</v>
      </c>
      <c r="D39" s="6">
        <v>72697.14</v>
      </c>
      <c r="E39" s="6">
        <v>-0.09</v>
      </c>
      <c r="F39" s="41">
        <v>147188.35999999999</v>
      </c>
      <c r="G39" s="41">
        <f t="shared" ref="G39" si="2">D39+D40+E39+E40-F39</f>
        <v>1344.75</v>
      </c>
    </row>
    <row r="40" spans="1:10">
      <c r="A40" s="40"/>
      <c r="B40" s="5">
        <f t="shared" si="0"/>
        <v>4631.0096735187426</v>
      </c>
      <c r="C40" s="6">
        <v>16.54</v>
      </c>
      <c r="D40" s="6">
        <v>76596.899999999994</v>
      </c>
      <c r="E40" s="6">
        <v>-760.84</v>
      </c>
      <c r="F40" s="42"/>
      <c r="G40" s="42"/>
    </row>
    <row r="41" spans="1:10" ht="16.5" customHeight="1">
      <c r="A41" s="39" t="s">
        <v>148</v>
      </c>
      <c r="B41" s="5">
        <f t="shared" si="0"/>
        <v>5040.7637567232105</v>
      </c>
      <c r="C41" s="6">
        <v>24.17</v>
      </c>
      <c r="D41" s="6">
        <v>121835.26</v>
      </c>
      <c r="E41" s="6">
        <v>-0.08</v>
      </c>
      <c r="F41" s="41">
        <v>227356.03</v>
      </c>
      <c r="G41" s="41">
        <f t="shared" ref="G41" si="3">D41+D42+E41+E42-F41</f>
        <v>2190.5400000000081</v>
      </c>
    </row>
    <row r="42" spans="1:10">
      <c r="A42" s="40"/>
      <c r="B42" s="5">
        <f t="shared" si="0"/>
        <v>3714.6440735694823</v>
      </c>
      <c r="C42" s="6">
        <v>29.36</v>
      </c>
      <c r="D42" s="6">
        <v>109061.95</v>
      </c>
      <c r="E42" s="6">
        <v>-1350.56</v>
      </c>
      <c r="F42" s="42"/>
      <c r="G42" s="42"/>
    </row>
    <row r="43" spans="1:10">
      <c r="A43" s="4" t="s">
        <v>70</v>
      </c>
      <c r="B43" s="5"/>
      <c r="C43" s="6"/>
      <c r="D43" s="6">
        <f>SUM(D35:D42)</f>
        <v>1279220.82</v>
      </c>
      <c r="E43" s="6">
        <f>SUM(E35:E42)</f>
        <v>-917.31999999999994</v>
      </c>
      <c r="F43" s="6">
        <f>SUM(F35:F42)</f>
        <v>1238220.68</v>
      </c>
      <c r="G43" s="6">
        <f>SUM(G35:G42)</f>
        <v>40082.819999999978</v>
      </c>
    </row>
    <row r="44" spans="1:10" ht="22.5" customHeight="1"/>
    <row r="46" spans="1:10">
      <c r="A46" s="1" t="s">
        <v>7</v>
      </c>
    </row>
    <row r="48" spans="1:10" ht="60" customHeight="1">
      <c r="A48" s="9" t="s">
        <v>8</v>
      </c>
      <c r="B48" s="24" t="s">
        <v>9</v>
      </c>
      <c r="C48" s="25"/>
      <c r="D48" s="24" t="s">
        <v>10</v>
      </c>
      <c r="E48" s="25"/>
      <c r="F48" s="24" t="s">
        <v>11</v>
      </c>
      <c r="G48" s="25"/>
    </row>
    <row r="49" spans="1:7" ht="48" customHeight="1">
      <c r="A49" s="9">
        <v>1</v>
      </c>
      <c r="B49" s="26" t="s">
        <v>12</v>
      </c>
      <c r="C49" s="26"/>
      <c r="D49" s="27" t="s">
        <v>13</v>
      </c>
      <c r="E49" s="27"/>
      <c r="F49" s="28">
        <f>0.54*H4*C6</f>
        <v>21263.472000000002</v>
      </c>
      <c r="G49" s="28"/>
    </row>
    <row r="50" spans="1:7" ht="33.75" customHeight="1">
      <c r="A50" s="9">
        <v>2</v>
      </c>
      <c r="B50" s="26" t="s">
        <v>14</v>
      </c>
      <c r="C50" s="26"/>
      <c r="D50" s="27" t="s">
        <v>13</v>
      </c>
      <c r="E50" s="27"/>
      <c r="F50" s="28">
        <f>1.71*H4*C6</f>
        <v>67334.327999999994</v>
      </c>
      <c r="G50" s="28"/>
    </row>
    <row r="51" spans="1:7" ht="17.25" customHeight="1">
      <c r="A51" s="13">
        <v>3</v>
      </c>
      <c r="B51" s="26" t="s">
        <v>15</v>
      </c>
      <c r="C51" s="26"/>
      <c r="D51" s="27" t="s">
        <v>16</v>
      </c>
      <c r="E51" s="27"/>
      <c r="F51" s="28">
        <f>0.14833333333*H4*C6</f>
        <v>5840.8919998687452</v>
      </c>
      <c r="G51" s="28"/>
    </row>
    <row r="52" spans="1:7" ht="33" customHeight="1">
      <c r="A52" s="13">
        <v>4</v>
      </c>
      <c r="B52" s="26" t="s">
        <v>17</v>
      </c>
      <c r="C52" s="26"/>
      <c r="D52" s="27" t="s">
        <v>104</v>
      </c>
      <c r="E52" s="27"/>
      <c r="F52" s="28">
        <f>0.79*H4*C6</f>
        <v>31107.672000000002</v>
      </c>
      <c r="G52" s="28"/>
    </row>
    <row r="53" spans="1:7" ht="63" customHeight="1">
      <c r="A53" s="13">
        <v>5</v>
      </c>
      <c r="B53" s="26" t="s">
        <v>18</v>
      </c>
      <c r="C53" s="26"/>
      <c r="D53" s="27" t="s">
        <v>19</v>
      </c>
      <c r="E53" s="27"/>
      <c r="F53" s="28">
        <f>1.04*H4*C6</f>
        <v>40951.872000000003</v>
      </c>
      <c r="G53" s="28"/>
    </row>
    <row r="54" spans="1:7" ht="31.5" customHeight="1">
      <c r="A54" s="13">
        <v>6</v>
      </c>
      <c r="B54" s="26" t="s">
        <v>20</v>
      </c>
      <c r="C54" s="26"/>
      <c r="D54" s="27" t="s">
        <v>66</v>
      </c>
      <c r="E54" s="27"/>
      <c r="F54" s="28"/>
      <c r="G54" s="28"/>
    </row>
    <row r="55" spans="1:7" ht="31.5" customHeight="1">
      <c r="A55" s="13">
        <v>7</v>
      </c>
      <c r="B55" s="26" t="s">
        <v>21</v>
      </c>
      <c r="C55" s="26"/>
      <c r="D55" s="24" t="s">
        <v>66</v>
      </c>
      <c r="E55" s="25"/>
      <c r="F55" s="28">
        <f>2.20416666666*H4*C6</f>
        <v>86793.029999737482</v>
      </c>
      <c r="G55" s="28"/>
    </row>
    <row r="56" spans="1:7" ht="45.75" customHeight="1">
      <c r="A56" s="13">
        <v>8</v>
      </c>
      <c r="B56" s="26" t="s">
        <v>22</v>
      </c>
      <c r="C56" s="26"/>
      <c r="D56" s="24" t="s">
        <v>105</v>
      </c>
      <c r="E56" s="25"/>
      <c r="F56" s="28">
        <f>0.2525*H4*C6</f>
        <v>9942.6420000000016</v>
      </c>
      <c r="G56" s="28"/>
    </row>
    <row r="57" spans="1:7" ht="31.5" customHeight="1">
      <c r="A57" s="9"/>
      <c r="B57" s="26" t="s">
        <v>23</v>
      </c>
      <c r="C57" s="26"/>
      <c r="D57" s="27"/>
      <c r="E57" s="27"/>
      <c r="F57" s="28">
        <f>SUM(F49:G56)</f>
        <v>263233.90799960622</v>
      </c>
      <c r="G57" s="28"/>
    </row>
    <row r="59" spans="1:7">
      <c r="A59" s="1" t="s">
        <v>24</v>
      </c>
    </row>
    <row r="61" spans="1:7" ht="50.25" customHeight="1">
      <c r="A61" s="9" t="s">
        <v>8</v>
      </c>
      <c r="B61" s="27" t="s">
        <v>25</v>
      </c>
      <c r="C61" s="27"/>
      <c r="D61" s="24" t="s">
        <v>26</v>
      </c>
      <c r="E61" s="25"/>
      <c r="F61" s="24" t="s">
        <v>27</v>
      </c>
      <c r="G61" s="25"/>
    </row>
    <row r="62" spans="1:7">
      <c r="A62" s="9">
        <v>1</v>
      </c>
      <c r="B62" s="29" t="s">
        <v>79</v>
      </c>
      <c r="C62" s="29"/>
      <c r="D62" s="20" t="s">
        <v>80</v>
      </c>
      <c r="E62" s="20"/>
      <c r="F62" s="18">
        <v>1048.94</v>
      </c>
      <c r="G62" s="19"/>
    </row>
    <row r="63" spans="1:7" ht="31.5" customHeight="1">
      <c r="A63" s="9">
        <v>2</v>
      </c>
      <c r="B63" s="29" t="s">
        <v>81</v>
      </c>
      <c r="C63" s="29"/>
      <c r="D63" s="20" t="s">
        <v>80</v>
      </c>
      <c r="E63" s="20"/>
      <c r="F63" s="18">
        <v>1308.5</v>
      </c>
      <c r="G63" s="19"/>
    </row>
    <row r="64" spans="1:7">
      <c r="A64" s="11">
        <v>3</v>
      </c>
      <c r="B64" s="29" t="s">
        <v>82</v>
      </c>
      <c r="C64" s="29"/>
      <c r="D64" s="20" t="s">
        <v>80</v>
      </c>
      <c r="E64" s="20"/>
      <c r="F64" s="18">
        <v>1264</v>
      </c>
      <c r="G64" s="19"/>
    </row>
    <row r="65" spans="1:7" ht="47.25" customHeight="1">
      <c r="A65" s="11">
        <v>4</v>
      </c>
      <c r="B65" s="29" t="s">
        <v>83</v>
      </c>
      <c r="C65" s="29"/>
      <c r="D65" s="20" t="s">
        <v>84</v>
      </c>
      <c r="E65" s="20"/>
      <c r="F65" s="18">
        <v>28.38</v>
      </c>
      <c r="G65" s="19"/>
    </row>
    <row r="66" spans="1:7" ht="49.5" customHeight="1">
      <c r="A66" s="11">
        <v>5</v>
      </c>
      <c r="B66" s="29" t="s">
        <v>85</v>
      </c>
      <c r="C66" s="29"/>
      <c r="D66" s="20" t="s">
        <v>86</v>
      </c>
      <c r="E66" s="20"/>
      <c r="F66" s="18">
        <v>39.39</v>
      </c>
      <c r="G66" s="19"/>
    </row>
    <row r="67" spans="1:7" ht="30.75" customHeight="1">
      <c r="A67" s="11">
        <v>6</v>
      </c>
      <c r="B67" s="29" t="s">
        <v>87</v>
      </c>
      <c r="C67" s="29"/>
      <c r="D67" s="20" t="s">
        <v>86</v>
      </c>
      <c r="E67" s="20"/>
      <c r="F67" s="18">
        <v>39.39</v>
      </c>
      <c r="G67" s="19"/>
    </row>
    <row r="68" spans="1:7" ht="30.75" customHeight="1">
      <c r="A68" s="11">
        <v>7</v>
      </c>
      <c r="B68" s="29" t="s">
        <v>88</v>
      </c>
      <c r="C68" s="29"/>
      <c r="D68" s="20" t="s">
        <v>86</v>
      </c>
      <c r="E68" s="20"/>
      <c r="F68" s="18">
        <v>28.38</v>
      </c>
      <c r="G68" s="19"/>
    </row>
    <row r="69" spans="1:7" ht="30.75" customHeight="1">
      <c r="A69" s="11">
        <v>8</v>
      </c>
      <c r="B69" s="29" t="s">
        <v>139</v>
      </c>
      <c r="C69" s="29"/>
      <c r="D69" s="20" t="s">
        <v>86</v>
      </c>
      <c r="E69" s="20"/>
      <c r="F69" s="18">
        <v>713.79</v>
      </c>
      <c r="G69" s="19"/>
    </row>
    <row r="70" spans="1:7" ht="30.75" customHeight="1">
      <c r="A70" s="17">
        <v>9</v>
      </c>
      <c r="B70" s="29" t="s">
        <v>89</v>
      </c>
      <c r="C70" s="29"/>
      <c r="D70" s="20" t="s">
        <v>90</v>
      </c>
      <c r="E70" s="20"/>
      <c r="F70" s="18">
        <v>478.51</v>
      </c>
      <c r="G70" s="19"/>
    </row>
    <row r="71" spans="1:7" ht="48.75" customHeight="1">
      <c r="A71" s="17">
        <v>10</v>
      </c>
      <c r="B71" s="29" t="s">
        <v>91</v>
      </c>
      <c r="C71" s="29"/>
      <c r="D71" s="20" t="s">
        <v>90</v>
      </c>
      <c r="E71" s="20"/>
      <c r="F71" s="18">
        <v>2392.5700000000002</v>
      </c>
      <c r="G71" s="19"/>
    </row>
    <row r="72" spans="1:7">
      <c r="A72" s="17">
        <v>11</v>
      </c>
      <c r="B72" s="29" t="s">
        <v>92</v>
      </c>
      <c r="C72" s="29"/>
      <c r="D72" s="20" t="s">
        <v>90</v>
      </c>
      <c r="E72" s="20"/>
      <c r="F72" s="18">
        <v>2267.6999999999998</v>
      </c>
      <c r="G72" s="19"/>
    </row>
    <row r="73" spans="1:7" ht="18.75" customHeight="1">
      <c r="A73" s="17">
        <v>12</v>
      </c>
      <c r="B73" s="29" t="s">
        <v>93</v>
      </c>
      <c r="C73" s="29"/>
      <c r="D73" s="20" t="s">
        <v>94</v>
      </c>
      <c r="E73" s="20"/>
      <c r="F73" s="18">
        <v>127129</v>
      </c>
      <c r="G73" s="19"/>
    </row>
    <row r="74" spans="1:7" ht="46.5" customHeight="1">
      <c r="A74" s="17">
        <v>13</v>
      </c>
      <c r="B74" s="29" t="s">
        <v>95</v>
      </c>
      <c r="C74" s="29"/>
      <c r="D74" s="20" t="s">
        <v>94</v>
      </c>
      <c r="E74" s="20"/>
      <c r="F74" s="18">
        <v>3047.62</v>
      </c>
      <c r="G74" s="19"/>
    </row>
    <row r="75" spans="1:7">
      <c r="A75" s="17">
        <v>14</v>
      </c>
      <c r="B75" s="29" t="s">
        <v>96</v>
      </c>
      <c r="C75" s="29"/>
      <c r="D75" s="20" t="s">
        <v>94</v>
      </c>
      <c r="E75" s="20"/>
      <c r="F75" s="18">
        <v>2379.5700000000002</v>
      </c>
      <c r="G75" s="19"/>
    </row>
    <row r="76" spans="1:7" ht="34.5" customHeight="1">
      <c r="A76" s="17">
        <v>15</v>
      </c>
      <c r="B76" s="29" t="s">
        <v>81</v>
      </c>
      <c r="C76" s="29"/>
      <c r="D76" s="21" t="s">
        <v>99</v>
      </c>
      <c r="E76" s="22"/>
      <c r="F76" s="18">
        <v>870.36</v>
      </c>
      <c r="G76" s="19"/>
    </row>
    <row r="77" spans="1:7" ht="30.75" customHeight="1">
      <c r="A77" s="17">
        <v>16</v>
      </c>
      <c r="B77" s="29" t="s">
        <v>97</v>
      </c>
      <c r="C77" s="29"/>
      <c r="D77" s="20" t="s">
        <v>98</v>
      </c>
      <c r="E77" s="20"/>
      <c r="F77" s="18">
        <v>604.70000000000005</v>
      </c>
      <c r="G77" s="19"/>
    </row>
    <row r="78" spans="1:7" ht="37.5" customHeight="1">
      <c r="A78" s="17">
        <v>17</v>
      </c>
      <c r="B78" s="29" t="s">
        <v>149</v>
      </c>
      <c r="C78" s="29"/>
      <c r="D78" s="20" t="s">
        <v>100</v>
      </c>
      <c r="E78" s="20"/>
      <c r="F78" s="18">
        <v>49574</v>
      </c>
      <c r="G78" s="19"/>
    </row>
    <row r="79" spans="1:7" ht="32.25" customHeight="1">
      <c r="A79" s="17">
        <v>18</v>
      </c>
      <c r="B79" s="29" t="s">
        <v>101</v>
      </c>
      <c r="C79" s="29"/>
      <c r="D79" s="20" t="s">
        <v>100</v>
      </c>
      <c r="E79" s="20"/>
      <c r="F79" s="18">
        <v>72</v>
      </c>
      <c r="G79" s="19"/>
    </row>
    <row r="80" spans="1:7" ht="33" customHeight="1">
      <c r="A80" s="17">
        <v>19</v>
      </c>
      <c r="B80" s="29" t="s">
        <v>102</v>
      </c>
      <c r="C80" s="29"/>
      <c r="D80" s="20" t="s">
        <v>103</v>
      </c>
      <c r="E80" s="20"/>
      <c r="F80" s="18">
        <v>325.48</v>
      </c>
      <c r="G80" s="19"/>
    </row>
    <row r="81" spans="1:7" ht="18" customHeight="1">
      <c r="A81" s="17">
        <v>20</v>
      </c>
      <c r="B81" s="29" t="s">
        <v>135</v>
      </c>
      <c r="C81" s="29"/>
      <c r="D81" s="20" t="s">
        <v>136</v>
      </c>
      <c r="E81" s="20"/>
      <c r="F81" s="18">
        <v>5169</v>
      </c>
      <c r="G81" s="19"/>
    </row>
    <row r="82" spans="1:7" ht="34.5" customHeight="1">
      <c r="A82" s="17">
        <v>21</v>
      </c>
      <c r="B82" s="29" t="s">
        <v>137</v>
      </c>
      <c r="C82" s="29"/>
      <c r="D82" s="20" t="s">
        <v>136</v>
      </c>
      <c r="E82" s="20"/>
      <c r="F82" s="18">
        <v>4920.54</v>
      </c>
      <c r="G82" s="19"/>
    </row>
    <row r="83" spans="1:7" ht="33" customHeight="1">
      <c r="A83" s="17">
        <v>22</v>
      </c>
      <c r="B83" s="29" t="s">
        <v>138</v>
      </c>
      <c r="C83" s="29"/>
      <c r="D83" s="20" t="s">
        <v>136</v>
      </c>
      <c r="E83" s="20"/>
      <c r="F83" s="18">
        <v>3161.57</v>
      </c>
      <c r="G83" s="19"/>
    </row>
    <row r="84" spans="1:7" ht="46.5" customHeight="1">
      <c r="A84" s="9"/>
      <c r="B84" s="34" t="s">
        <v>72</v>
      </c>
      <c r="C84" s="35"/>
      <c r="D84" s="24"/>
      <c r="E84" s="25"/>
      <c r="F84" s="30">
        <f>SUM(F62:G83)</f>
        <v>206863.39</v>
      </c>
      <c r="G84" s="25"/>
    </row>
    <row r="86" spans="1:7">
      <c r="A86" s="1" t="s">
        <v>28</v>
      </c>
      <c r="D86" s="7">
        <f>2.1*H4*C6</f>
        <v>82691.280000000013</v>
      </c>
      <c r="E86" s="1" t="s">
        <v>29</v>
      </c>
    </row>
    <row r="87" spans="1:7">
      <c r="A87" s="1" t="s">
        <v>30</v>
      </c>
      <c r="D87" s="7">
        <f>F94*5.3%</f>
        <v>25718.539380000002</v>
      </c>
      <c r="E87" s="1" t="s">
        <v>29</v>
      </c>
    </row>
    <row r="89" spans="1:7">
      <c r="A89" s="1" t="s">
        <v>43</v>
      </c>
    </row>
    <row r="90" spans="1:7">
      <c r="A90" s="1" t="s">
        <v>74</v>
      </c>
    </row>
    <row r="91" spans="1:7">
      <c r="B91" s="1" t="s">
        <v>42</v>
      </c>
      <c r="F91" s="7">
        <v>504373.07</v>
      </c>
      <c r="G91" s="1" t="s">
        <v>29</v>
      </c>
    </row>
    <row r="92" spans="1:7">
      <c r="F92" s="7"/>
    </row>
    <row r="93" spans="1:7">
      <c r="A93" s="1" t="s">
        <v>31</v>
      </c>
    </row>
    <row r="94" spans="1:7">
      <c r="B94" s="1" t="s">
        <v>76</v>
      </c>
      <c r="F94" s="7">
        <v>485255.46</v>
      </c>
      <c r="G94" s="1" t="s">
        <v>29</v>
      </c>
    </row>
    <row r="95" spans="1:7">
      <c r="F95" s="7"/>
    </row>
    <row r="96" spans="1:7">
      <c r="A96" s="1" t="s">
        <v>150</v>
      </c>
      <c r="D96" s="7"/>
    </row>
    <row r="97" spans="1:7">
      <c r="A97" s="1" t="s">
        <v>77</v>
      </c>
      <c r="D97" s="7"/>
      <c r="F97" s="7">
        <v>19117.61</v>
      </c>
      <c r="G97" s="1" t="s">
        <v>29</v>
      </c>
    </row>
    <row r="98" spans="1:7">
      <c r="D98" s="7"/>
      <c r="F98" s="7"/>
    </row>
    <row r="99" spans="1:7">
      <c r="A99" s="1" t="s">
        <v>151</v>
      </c>
      <c r="D99" s="7"/>
    </row>
    <row r="100" spans="1:7">
      <c r="A100" s="1" t="s">
        <v>152</v>
      </c>
      <c r="D100" s="7"/>
      <c r="F100" s="7">
        <v>40082.82</v>
      </c>
      <c r="G100" s="1" t="s">
        <v>29</v>
      </c>
    </row>
    <row r="102" spans="1:7">
      <c r="A102" s="1" t="s">
        <v>75</v>
      </c>
    </row>
    <row r="103" spans="1:7">
      <c r="B103" s="1" t="s">
        <v>41</v>
      </c>
      <c r="F103" s="7">
        <f>F57+F84+D86</f>
        <v>552788.57799960626</v>
      </c>
      <c r="G103" s="1" t="s">
        <v>29</v>
      </c>
    </row>
    <row r="105" spans="1:7">
      <c r="A105" s="1" t="s">
        <v>32</v>
      </c>
    </row>
    <row r="106" spans="1:7" ht="30" customHeight="1"/>
    <row r="107" spans="1:7" ht="27" customHeight="1">
      <c r="A107" s="8" t="s">
        <v>33</v>
      </c>
      <c r="B107" s="31" t="s">
        <v>34</v>
      </c>
      <c r="C107" s="31"/>
      <c r="D107" s="8" t="s">
        <v>35</v>
      </c>
      <c r="E107" s="31" t="s">
        <v>36</v>
      </c>
      <c r="F107" s="31"/>
      <c r="G107" s="8" t="s">
        <v>37</v>
      </c>
    </row>
    <row r="108" spans="1:7" ht="26.25" customHeight="1">
      <c r="A108" s="32" t="s">
        <v>38</v>
      </c>
      <c r="B108" s="33" t="s">
        <v>56</v>
      </c>
      <c r="C108" s="33"/>
      <c r="D108" s="10">
        <v>2</v>
      </c>
      <c r="E108" s="33" t="s">
        <v>58</v>
      </c>
      <c r="F108" s="33"/>
      <c r="G108" s="10">
        <v>2</v>
      </c>
    </row>
    <row r="109" spans="1:7" ht="27.75" customHeight="1">
      <c r="A109" s="32"/>
      <c r="B109" s="33" t="s">
        <v>44</v>
      </c>
      <c r="C109" s="33"/>
      <c r="D109" s="10">
        <v>4</v>
      </c>
      <c r="E109" s="33" t="s">
        <v>58</v>
      </c>
      <c r="F109" s="33"/>
      <c r="G109" s="10">
        <v>4</v>
      </c>
    </row>
    <row r="110" spans="1:7" ht="40.5" customHeight="1">
      <c r="A110" s="32"/>
      <c r="B110" s="33" t="s">
        <v>45</v>
      </c>
      <c r="C110" s="33"/>
      <c r="D110" s="10"/>
      <c r="E110" s="33" t="s">
        <v>58</v>
      </c>
      <c r="F110" s="33"/>
      <c r="G110" s="10"/>
    </row>
    <row r="111" spans="1:7" ht="69" customHeight="1">
      <c r="A111" s="10" t="s">
        <v>46</v>
      </c>
      <c r="B111" s="33" t="s">
        <v>47</v>
      </c>
      <c r="C111" s="33"/>
      <c r="D111" s="10"/>
      <c r="E111" s="33" t="s">
        <v>59</v>
      </c>
      <c r="F111" s="33"/>
      <c r="G111" s="10"/>
    </row>
    <row r="112" spans="1:7" ht="28.5" customHeight="1">
      <c r="A112" s="32" t="s">
        <v>48</v>
      </c>
      <c r="B112" s="33" t="s">
        <v>57</v>
      </c>
      <c r="C112" s="33"/>
      <c r="D112" s="10">
        <v>3</v>
      </c>
      <c r="E112" s="33" t="s">
        <v>60</v>
      </c>
      <c r="F112" s="33"/>
      <c r="G112" s="10">
        <v>3</v>
      </c>
    </row>
    <row r="113" spans="1:7" ht="51" customHeight="1">
      <c r="A113" s="32"/>
      <c r="B113" s="33" t="s">
        <v>49</v>
      </c>
      <c r="C113" s="33"/>
      <c r="D113" s="10">
        <v>1</v>
      </c>
      <c r="E113" s="33" t="s">
        <v>61</v>
      </c>
      <c r="F113" s="33"/>
      <c r="G113" s="10">
        <v>1</v>
      </c>
    </row>
    <row r="114" spans="1:7" ht="26.25" customHeight="1">
      <c r="A114" s="32"/>
      <c r="B114" s="33" t="s">
        <v>53</v>
      </c>
      <c r="C114" s="33"/>
      <c r="D114" s="10">
        <v>5</v>
      </c>
      <c r="E114" s="33" t="s">
        <v>62</v>
      </c>
      <c r="F114" s="33"/>
      <c r="G114" s="10">
        <v>5</v>
      </c>
    </row>
    <row r="115" spans="1:7" ht="39.75" customHeight="1">
      <c r="A115" s="32"/>
      <c r="B115" s="33" t="s">
        <v>54</v>
      </c>
      <c r="C115" s="33"/>
      <c r="D115" s="10">
        <v>5</v>
      </c>
      <c r="E115" s="33" t="s">
        <v>63</v>
      </c>
      <c r="F115" s="33"/>
      <c r="G115" s="10">
        <v>5</v>
      </c>
    </row>
    <row r="116" spans="1:7" ht="27" customHeight="1">
      <c r="A116" s="32"/>
      <c r="B116" s="33" t="s">
        <v>55</v>
      </c>
      <c r="C116" s="33"/>
      <c r="D116" s="10">
        <v>1</v>
      </c>
      <c r="E116" s="33" t="s">
        <v>64</v>
      </c>
      <c r="F116" s="33"/>
      <c r="G116" s="10">
        <v>1</v>
      </c>
    </row>
    <row r="117" spans="1:7">
      <c r="A117" s="32"/>
      <c r="B117" s="33" t="s">
        <v>50</v>
      </c>
      <c r="C117" s="33"/>
      <c r="D117" s="10">
        <v>1</v>
      </c>
      <c r="E117" s="33" t="s">
        <v>65</v>
      </c>
      <c r="F117" s="33"/>
      <c r="G117" s="10">
        <v>1</v>
      </c>
    </row>
    <row r="118" spans="1:7">
      <c r="A118" s="32"/>
      <c r="B118" s="33" t="s">
        <v>51</v>
      </c>
      <c r="C118" s="33"/>
      <c r="D118" s="10">
        <v>2</v>
      </c>
      <c r="E118" s="33" t="s">
        <v>60</v>
      </c>
      <c r="F118" s="33"/>
      <c r="G118" s="10">
        <v>2</v>
      </c>
    </row>
    <row r="119" spans="1:7">
      <c r="A119" s="32"/>
      <c r="B119" s="33" t="s">
        <v>52</v>
      </c>
      <c r="C119" s="33"/>
      <c r="D119" s="10">
        <v>2</v>
      </c>
      <c r="E119" s="33"/>
      <c r="F119" s="33"/>
      <c r="G119" s="10">
        <v>2</v>
      </c>
    </row>
    <row r="122" spans="1:7">
      <c r="A122" s="1" t="s">
        <v>68</v>
      </c>
      <c r="F122" s="1" t="s">
        <v>67</v>
      </c>
    </row>
    <row r="124" spans="1:7">
      <c r="A124" s="1" t="s">
        <v>71</v>
      </c>
      <c r="F12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1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4:B24"/>
    <mergeCell ref="C24:D24"/>
    <mergeCell ref="E24:F24"/>
    <mergeCell ref="C25:D25"/>
    <mergeCell ref="E25:F25"/>
    <mergeCell ref="C26:D26"/>
    <mergeCell ref="E26:F26"/>
    <mergeCell ref="A18:D18"/>
    <mergeCell ref="E18:F18"/>
    <mergeCell ref="A19:D19"/>
    <mergeCell ref="E19:F19"/>
    <mergeCell ref="A20:D20"/>
    <mergeCell ref="E20:F20"/>
    <mergeCell ref="A21:D21"/>
    <mergeCell ref="E21:F21"/>
    <mergeCell ref="B111:C111"/>
    <mergeCell ref="E111:F111"/>
    <mergeCell ref="A112:A119"/>
    <mergeCell ref="B112:C112"/>
    <mergeCell ref="E112:F112"/>
    <mergeCell ref="B113:C113"/>
    <mergeCell ref="E113:F113"/>
    <mergeCell ref="B114:C114"/>
    <mergeCell ref="E114:F114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17:C117"/>
    <mergeCell ref="E117:F117"/>
    <mergeCell ref="F84:G84"/>
    <mergeCell ref="B107:C107"/>
    <mergeCell ref="E107:F107"/>
    <mergeCell ref="A108:A110"/>
    <mergeCell ref="B108:C108"/>
    <mergeCell ref="E108:F108"/>
    <mergeCell ref="B109:C109"/>
    <mergeCell ref="E109:F109"/>
    <mergeCell ref="B110:C110"/>
    <mergeCell ref="E110:F110"/>
    <mergeCell ref="B84:C84"/>
    <mergeCell ref="D84:E84"/>
    <mergeCell ref="B83:C83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7:C77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D65:E65"/>
    <mergeCell ref="D66:E66"/>
    <mergeCell ref="D67:E67"/>
    <mergeCell ref="D68:E68"/>
    <mergeCell ref="D69:E69"/>
    <mergeCell ref="D70:E70"/>
    <mergeCell ref="F65:G65"/>
    <mergeCell ref="F66:G66"/>
    <mergeCell ref="F67:G67"/>
    <mergeCell ref="F68:G68"/>
    <mergeCell ref="F69:G69"/>
    <mergeCell ref="F70:G70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F71:G71"/>
    <mergeCell ref="F72:G72"/>
    <mergeCell ref="F73:G73"/>
    <mergeCell ref="F76:G76"/>
    <mergeCell ref="F83:G83"/>
    <mergeCell ref="D77:E77"/>
    <mergeCell ref="D78:E78"/>
    <mergeCell ref="D79:E79"/>
    <mergeCell ref="D80:E80"/>
    <mergeCell ref="D81:E81"/>
    <mergeCell ref="D82:E82"/>
    <mergeCell ref="D71:E71"/>
    <mergeCell ref="D72:E72"/>
    <mergeCell ref="D73:E73"/>
    <mergeCell ref="D83:E83"/>
    <mergeCell ref="F77:G77"/>
    <mergeCell ref="F78:G78"/>
    <mergeCell ref="F79:G79"/>
    <mergeCell ref="F80:G80"/>
    <mergeCell ref="F81:G81"/>
    <mergeCell ref="F82:G82"/>
    <mergeCell ref="D76:E7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2014-03-02T04:25:45Z</dcterms:modified>
</cp:coreProperties>
</file>