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5" i="11"/>
  <c r="D91" s="1"/>
  <c r="F74"/>
  <c r="E43"/>
  <c r="D43"/>
  <c r="B42"/>
  <c r="B41"/>
  <c r="B40"/>
  <c r="B39"/>
  <c r="B38"/>
  <c r="B37"/>
  <c r="B36"/>
  <c r="B35"/>
  <c r="C6"/>
  <c r="F55" s="1"/>
  <c r="D90" l="1"/>
  <c r="F49"/>
  <c r="F50"/>
  <c r="F53"/>
  <c r="F56"/>
  <c r="F52"/>
  <c r="F51"/>
  <c r="F88"/>
  <c r="F57" l="1"/>
  <c r="F98" s="1"/>
</calcChain>
</file>

<file path=xl/sharedStrings.xml><?xml version="1.0" encoding="utf-8"?>
<sst xmlns="http://schemas.openxmlformats.org/spreadsheetml/2006/main" count="182" uniqueCount="144">
  <si>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</si>
  <si>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</si>
  <si>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</si>
  <si>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</si>
  <si>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</si>
  <si>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</si>
  <si>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</si>
  <si>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</si>
  <si>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</si>
  <si>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</si>
  <si>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</si>
  <si>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</si>
  <si>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</si>
  <si>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</si>
  <si>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</si>
  <si>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</si>
  <si>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</si>
  <si>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</si>
  <si>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</si>
  <si>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</si>
  <si>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</si>
  <si>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</si>
  <si>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</si>
  <si>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</si>
  <si>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</si>
  <si>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</si>
  <si>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</si>
  <si>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</si>
  <si>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</si>
  <si>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</si>
  <si>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</si>
  <si>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</si>
  <si>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</si>
  <si>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</si>
  <si>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</si>
  <si>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</si>
  <si>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</si>
  <si>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</si>
  <si>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</si>
  <si>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</si>
  <si>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</si>
  <si>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</si>
  <si>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</si>
  <si>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</si>
  <si>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</si>
  <si>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</si>
  <si>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</si>
  <si>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</si>
  <si>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</si>
  <si>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</si>
  <si>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</si>
  <si>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</si>
  <si>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</si>
  <si>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</si>
  <si>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</si>
  <si>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</si>
  <si>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</si>
  <si>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</si>
  <si>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</si>
  <si>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</si>
  <si>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</si>
  <si>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</si>
  <si>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</si>
  <si>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</si>
  <si>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</si>
  <si>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</si>
  <si>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</si>
  <si>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</si>
  <si>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</si>
  <si>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</si>
  <si>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</si>
  <si>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 по улице Красногвардейская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</si>
  <si>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</si>
  <si>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</si>
  <si>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</si>
  <si>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</si>
  <si>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</si>
  <si>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</si>
  <si>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</si>
  <si>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</si>
  <si>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</si>
  <si>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</si>
  <si>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</si>
  <si>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</si>
  <si>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</si>
  <si>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</si>
  <si>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</si>
  <si>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</si>
  <si>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</si>
  <si>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</si>
  <si>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</si>
  <si>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</si>
  <si>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</si>
  <si>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</si>
  <si>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</si>
  <si>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</si>
  <si>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</si>
  <si>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</si>
  <si>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327.от 24.12.08г.</t>
  </si>
  <si>
    <t>01.10.2009г.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</si>
  <si>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</si>
  <si>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</si>
  <si>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</si>
  <si>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</si>
  <si>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</si>
  <si>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кв.21 ремонт с/отопления</t>
  </si>
  <si>
    <t>Январь</t>
  </si>
  <si>
    <t>ремонт стояка отопления в подвале</t>
  </si>
  <si>
    <t>кв.6 ремонт канализации</t>
  </si>
  <si>
    <t>Восстановление освещения под. №2,3</t>
  </si>
  <si>
    <t>кв.48 наладка с/отопления</t>
  </si>
  <si>
    <t>Февраль</t>
  </si>
  <si>
    <t>кв.55 наладка с/отопления</t>
  </si>
  <si>
    <t>Установка светильников у подъездов</t>
  </si>
  <si>
    <t>Установка выключателей в подъезде</t>
  </si>
  <si>
    <t>Очистка крыши от снега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</si>
  <si>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</si>
  <si>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</si>
  <si>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Устройство ступеней бетонных</t>
  </si>
  <si>
    <t>Июнь</t>
  </si>
  <si>
    <t>Прочистка и промывка фильтров отопления в подвале</t>
  </si>
  <si>
    <t>Ремонт перекрытия туалета кв.19</t>
  </si>
  <si>
    <t>Июль</t>
  </si>
  <si>
    <t>кв.16 замена стояка канализации с выходом в кв.19</t>
  </si>
  <si>
    <t>Ремонт ХВС кв.56</t>
  </si>
  <si>
    <t>Август</t>
  </si>
  <si>
    <t>Установка досок объявлений</t>
  </si>
  <si>
    <t>Сентябрь</t>
  </si>
  <si>
    <t>Заполнение системы отопления</t>
  </si>
  <si>
    <t>Замена стояка отопления кв.13</t>
  </si>
  <si>
    <t>Октябрь</t>
  </si>
  <si>
    <t>Наладка циркуляции системы отопления</t>
  </si>
  <si>
    <t>Замена участка стояка отопления кв.23</t>
  </si>
  <si>
    <t>Наладка стояков отопления кв.24,34,46</t>
  </si>
  <si>
    <t>Замена стояка отопления кв.54,57,60</t>
  </si>
  <si>
    <t>Замена участка стояка отопления кв.57</t>
  </si>
  <si>
    <t>Замена замка силовой сборки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</si>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</sst>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115" workbookViewId="0">
      <selection activeCell="B101" sqref="B10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2" t="s">
        <v>0</v>
      </c>
      <c r="B1" s="22"/>
      <c r="C1" s="22"/>
      <c r="D1" s="22"/>
      <c r="E1" s="22"/>
      <c r="F1" s="22"/>
      <c r="G1" s="22"/>
    </row>
    <row r="2" spans="1:8">
      <c r="A2" s="22" t="s">
        <v>5</v>
      </c>
      <c r="B2" s="22"/>
      <c r="C2" s="22"/>
      <c r="D2" s="22"/>
      <c r="E2" s="22"/>
      <c r="F2" s="22"/>
      <c r="G2" s="22"/>
    </row>
    <row r="3" spans="1:8">
      <c r="A3" s="22" t="s">
        <v>71</v>
      </c>
      <c r="B3" s="22"/>
      <c r="C3" s="22"/>
      <c r="D3" s="22"/>
      <c r="E3" s="22"/>
      <c r="F3" s="22"/>
      <c r="G3" s="22"/>
    </row>
    <row r="4" spans="1:8">
      <c r="A4" s="22" t="s">
        <v>104</v>
      </c>
      <c r="B4" s="22"/>
      <c r="C4" s="22"/>
      <c r="D4" s="22"/>
      <c r="E4" s="22"/>
      <c r="F4" s="22"/>
      <c r="G4" s="22"/>
      <c r="H4" s="11">
        <v>12</v>
      </c>
    </row>
    <row r="5" spans="1:8" ht="11.25" customHeight="1"/>
    <row r="6" spans="1:8">
      <c r="A6" s="1" t="s">
        <v>6</v>
      </c>
      <c r="C6" s="3">
        <f>D7+D8</f>
        <v>2690.4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2690.4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60</v>
      </c>
    </row>
    <row r="12" spans="1:8">
      <c r="A12" s="1" t="s">
        <v>79</v>
      </c>
      <c r="E12" s="1">
        <v>275.89999999999998</v>
      </c>
      <c r="F12" s="1" t="s">
        <v>2</v>
      </c>
    </row>
    <row r="13" spans="1:8">
      <c r="A13" s="1" t="s">
        <v>80</v>
      </c>
      <c r="B13" s="1">
        <v>731</v>
      </c>
      <c r="C13" s="1" t="s">
        <v>2</v>
      </c>
    </row>
    <row r="14" spans="1:8">
      <c r="A14" s="1" t="s">
        <v>81</v>
      </c>
      <c r="D14" s="1">
        <v>2450</v>
      </c>
      <c r="E14" s="1" t="s">
        <v>2</v>
      </c>
    </row>
    <row r="16" spans="1:8">
      <c r="A16" s="1" t="s">
        <v>82</v>
      </c>
    </row>
    <row r="17" spans="1:6">
      <c r="A17" s="28" t="s">
        <v>83</v>
      </c>
      <c r="B17" s="28"/>
      <c r="C17" s="28"/>
      <c r="D17" s="28"/>
      <c r="E17" s="28" t="s">
        <v>84</v>
      </c>
      <c r="F17" s="28"/>
    </row>
    <row r="18" spans="1:6">
      <c r="A18" s="29" t="s">
        <v>85</v>
      </c>
      <c r="B18" s="29"/>
      <c r="C18" s="29"/>
      <c r="D18" s="29"/>
      <c r="E18" s="28" t="s">
        <v>100</v>
      </c>
      <c r="F18" s="28"/>
    </row>
    <row r="19" spans="1:6">
      <c r="A19" s="29" t="s">
        <v>86</v>
      </c>
      <c r="B19" s="29"/>
      <c r="C19" s="29"/>
      <c r="D19" s="29"/>
      <c r="E19" s="28" t="s">
        <v>99</v>
      </c>
      <c r="F19" s="28"/>
    </row>
    <row r="20" spans="1:6">
      <c r="A20" s="29" t="s">
        <v>87</v>
      </c>
      <c r="B20" s="29"/>
      <c r="C20" s="29"/>
      <c r="D20" s="29"/>
      <c r="E20" s="28" t="s">
        <v>97</v>
      </c>
      <c r="F20" s="28"/>
    </row>
    <row r="22" spans="1:6">
      <c r="A22" s="1" t="s">
        <v>88</v>
      </c>
    </row>
    <row r="23" spans="1:6" ht="31.5" customHeight="1">
      <c r="A23" s="33" t="s">
        <v>89</v>
      </c>
      <c r="B23" s="33"/>
      <c r="C23" s="33" t="s">
        <v>90</v>
      </c>
      <c r="D23" s="33"/>
      <c r="E23" s="33" t="s">
        <v>91</v>
      </c>
      <c r="F23" s="33"/>
    </row>
    <row r="24" spans="1:6">
      <c r="A24" s="13" t="s">
        <v>92</v>
      </c>
      <c r="B24" s="13"/>
      <c r="C24" s="28">
        <v>59</v>
      </c>
      <c r="D24" s="28"/>
      <c r="E24" s="28">
        <v>59</v>
      </c>
      <c r="F24" s="28"/>
    </row>
    <row r="25" spans="1:6">
      <c r="A25" s="13" t="s">
        <v>93</v>
      </c>
      <c r="B25" s="13"/>
      <c r="C25" s="28">
        <v>41</v>
      </c>
      <c r="D25" s="28"/>
      <c r="E25" s="28">
        <v>47</v>
      </c>
      <c r="F25" s="28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137</v>
      </c>
      <c r="D30" s="14">
        <v>13.66</v>
      </c>
      <c r="E30" s="1" t="s">
        <v>96</v>
      </c>
    </row>
    <row r="31" spans="1:6">
      <c r="B31" s="1" t="s">
        <v>138</v>
      </c>
      <c r="D31" s="1">
        <v>12.08</v>
      </c>
      <c r="E31" s="1" t="s">
        <v>96</v>
      </c>
    </row>
    <row r="32" spans="1:6">
      <c r="B32" s="1" t="s">
        <v>139</v>
      </c>
      <c r="D32" s="1">
        <v>2.95</v>
      </c>
      <c r="E32" s="1" t="s">
        <v>96</v>
      </c>
    </row>
    <row r="33" spans="1:10" ht="27" customHeight="1">
      <c r="A33" s="1" t="s">
        <v>1</v>
      </c>
    </row>
    <row r="34" spans="1:10" ht="98.25" customHeight="1">
      <c r="A34" s="15" t="s">
        <v>3</v>
      </c>
      <c r="B34" s="16" t="s">
        <v>116</v>
      </c>
      <c r="C34" s="16" t="s">
        <v>117</v>
      </c>
      <c r="D34" s="15" t="s">
        <v>101</v>
      </c>
      <c r="E34" s="18" t="s">
        <v>4</v>
      </c>
      <c r="F34" s="40"/>
      <c r="G34" s="40"/>
      <c r="H34" s="2"/>
      <c r="I34" s="2"/>
      <c r="J34" s="2"/>
    </row>
    <row r="35" spans="1:10">
      <c r="A35" s="38" t="s">
        <v>37</v>
      </c>
      <c r="B35" s="5">
        <f>D35/C35</f>
        <v>40695.983050847455</v>
      </c>
      <c r="C35" s="6">
        <v>2.95</v>
      </c>
      <c r="D35" s="6">
        <v>120053.15</v>
      </c>
      <c r="E35" s="6"/>
      <c r="F35" s="41"/>
      <c r="G35" s="41"/>
    </row>
    <row r="36" spans="1:10">
      <c r="A36" s="39"/>
      <c r="B36" s="5">
        <f>D36/C36</f>
        <v>40298.98697068404</v>
      </c>
      <c r="C36" s="6">
        <v>3.07</v>
      </c>
      <c r="D36" s="6">
        <v>123717.89</v>
      </c>
      <c r="E36" s="6">
        <v>500.41</v>
      </c>
      <c r="F36" s="41"/>
      <c r="G36" s="41"/>
    </row>
    <row r="37" spans="1:10">
      <c r="A37" s="38" t="s">
        <v>38</v>
      </c>
      <c r="B37" s="5">
        <f t="shared" ref="B37:B42" si="0">D37/C37</f>
        <v>202.53996565815223</v>
      </c>
      <c r="C37" s="6">
        <v>1502.54</v>
      </c>
      <c r="D37" s="6">
        <v>304324.40000000002</v>
      </c>
      <c r="E37" s="6"/>
      <c r="F37" s="41"/>
      <c r="G37" s="41"/>
    </row>
    <row r="38" spans="1:10">
      <c r="A38" s="39"/>
      <c r="B38" s="5">
        <f t="shared" si="0"/>
        <v>136.6799916336025</v>
      </c>
      <c r="C38" s="6">
        <v>1577.74</v>
      </c>
      <c r="D38" s="6">
        <v>215645.49</v>
      </c>
      <c r="E38" s="6"/>
      <c r="F38" s="41"/>
      <c r="G38" s="41"/>
    </row>
    <row r="39" spans="1:10" ht="16.5" customHeight="1">
      <c r="A39" s="38" t="s">
        <v>102</v>
      </c>
      <c r="B39" s="5">
        <f t="shared" si="0"/>
        <v>3534.3198307134221</v>
      </c>
      <c r="C39" s="6">
        <v>16.54</v>
      </c>
      <c r="D39" s="6">
        <v>58457.65</v>
      </c>
      <c r="E39" s="6">
        <v>848.94</v>
      </c>
      <c r="F39" s="41"/>
      <c r="G39" s="41"/>
    </row>
    <row r="40" spans="1:10">
      <c r="A40" s="39"/>
      <c r="B40" s="5">
        <f t="shared" si="0"/>
        <v>3571.6703170028818</v>
      </c>
      <c r="C40" s="6">
        <v>17.350000000000001</v>
      </c>
      <c r="D40" s="6">
        <v>61968.480000000003</v>
      </c>
      <c r="E40" s="6">
        <v>1377.46</v>
      </c>
      <c r="F40" s="41"/>
      <c r="G40" s="41"/>
    </row>
    <row r="41" spans="1:10" ht="16.5" customHeight="1">
      <c r="A41" s="38" t="s">
        <v>103</v>
      </c>
      <c r="B41" s="5">
        <f t="shared" si="0"/>
        <v>3534.3017241379312</v>
      </c>
      <c r="C41" s="6">
        <v>26.68</v>
      </c>
      <c r="D41" s="6">
        <v>94295.17</v>
      </c>
      <c r="E41" s="6">
        <v>1369.37</v>
      </c>
      <c r="F41" s="41"/>
      <c r="G41" s="41"/>
    </row>
    <row r="42" spans="1:10">
      <c r="A42" s="39"/>
      <c r="B42" s="5">
        <f t="shared" si="0"/>
        <v>3543.8467016491754</v>
      </c>
      <c r="C42" s="6">
        <v>26.68</v>
      </c>
      <c r="D42" s="6">
        <v>94549.83</v>
      </c>
      <c r="E42" s="6">
        <v>1963.74</v>
      </c>
      <c r="F42" s="41"/>
      <c r="G42" s="41"/>
    </row>
    <row r="43" spans="1:10">
      <c r="A43" s="4" t="s">
        <v>68</v>
      </c>
      <c r="B43" s="5"/>
      <c r="C43" s="6"/>
      <c r="D43" s="6">
        <f>SUM(D35:D42)</f>
        <v>1073012.06</v>
      </c>
      <c r="E43" s="6">
        <f>SUM(E35:E42)</f>
        <v>6059.92</v>
      </c>
      <c r="F43" s="42"/>
      <c r="G43" s="42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3" t="s">
        <v>9</v>
      </c>
      <c r="C48" s="24"/>
      <c r="D48" s="23" t="s">
        <v>10</v>
      </c>
      <c r="E48" s="24"/>
      <c r="F48" s="23" t="s">
        <v>11</v>
      </c>
      <c r="G48" s="24"/>
    </row>
    <row r="49" spans="1:7" ht="45.75" customHeight="1">
      <c r="A49" s="9">
        <v>1</v>
      </c>
      <c r="B49" s="25" t="s">
        <v>142</v>
      </c>
      <c r="C49" s="25"/>
      <c r="D49" s="26" t="s">
        <v>12</v>
      </c>
      <c r="E49" s="26"/>
      <c r="F49" s="27">
        <f>0.58*H4*C6</f>
        <v>18725.183999999997</v>
      </c>
      <c r="G49" s="27"/>
    </row>
    <row r="50" spans="1:7" ht="31.5" customHeight="1">
      <c r="A50" s="9">
        <v>2</v>
      </c>
      <c r="B50" s="25" t="s">
        <v>13</v>
      </c>
      <c r="C50" s="25"/>
      <c r="D50" s="26" t="s">
        <v>12</v>
      </c>
      <c r="E50" s="26"/>
      <c r="F50" s="27">
        <f>1.82*H4*C6</f>
        <v>58758.336000000003</v>
      </c>
      <c r="G50" s="27"/>
    </row>
    <row r="51" spans="1:7">
      <c r="A51" s="12">
        <v>3</v>
      </c>
      <c r="B51" s="25" t="s">
        <v>14</v>
      </c>
      <c r="C51" s="25"/>
      <c r="D51" s="26" t="s">
        <v>15</v>
      </c>
      <c r="E51" s="26"/>
      <c r="F51" s="27">
        <f>0.16*H4*C6</f>
        <v>5165.5680000000002</v>
      </c>
      <c r="G51" s="27"/>
    </row>
    <row r="52" spans="1:7" ht="73.5" customHeight="1">
      <c r="A52" s="12">
        <v>4</v>
      </c>
      <c r="B52" s="25" t="s">
        <v>16</v>
      </c>
      <c r="C52" s="25"/>
      <c r="D52" s="23" t="s">
        <v>143</v>
      </c>
      <c r="E52" s="24"/>
      <c r="F52" s="27">
        <f>0.84*H4*C6</f>
        <v>27119.232</v>
      </c>
      <c r="G52" s="27"/>
    </row>
    <row r="53" spans="1:7" ht="73.5" customHeight="1">
      <c r="A53" s="12">
        <v>5</v>
      </c>
      <c r="B53" s="25" t="s">
        <v>17</v>
      </c>
      <c r="C53" s="25"/>
      <c r="D53" s="26" t="s">
        <v>18</v>
      </c>
      <c r="E53" s="26"/>
      <c r="F53" s="27">
        <f>1.11*H4*C6</f>
        <v>35836.128000000004</v>
      </c>
      <c r="G53" s="27"/>
    </row>
    <row r="54" spans="1:7" ht="29.25" customHeight="1">
      <c r="A54" s="12">
        <v>6</v>
      </c>
      <c r="B54" s="25" t="s">
        <v>19</v>
      </c>
      <c r="C54" s="25"/>
      <c r="D54" s="26" t="s">
        <v>64</v>
      </c>
      <c r="E54" s="26"/>
      <c r="F54" s="27"/>
      <c r="G54" s="27"/>
    </row>
    <row r="55" spans="1:7" ht="29.25" customHeight="1">
      <c r="A55" s="12">
        <v>7</v>
      </c>
      <c r="B55" s="25" t="s">
        <v>20</v>
      </c>
      <c r="C55" s="25"/>
      <c r="D55" s="23" t="s">
        <v>64</v>
      </c>
      <c r="E55" s="24"/>
      <c r="F55" s="27">
        <f>2.35*7*C6</f>
        <v>44257.08</v>
      </c>
      <c r="G55" s="27"/>
    </row>
    <row r="56" spans="1:7" ht="44.25" customHeight="1">
      <c r="A56" s="12">
        <v>8</v>
      </c>
      <c r="B56" s="25" t="s">
        <v>21</v>
      </c>
      <c r="C56" s="25"/>
      <c r="D56" s="23" t="s">
        <v>72</v>
      </c>
      <c r="E56" s="24"/>
      <c r="F56" s="27">
        <f>0.28*H4*C6</f>
        <v>9039.7440000000006</v>
      </c>
      <c r="G56" s="27"/>
    </row>
    <row r="57" spans="1:7" ht="31.5" customHeight="1">
      <c r="A57" s="9"/>
      <c r="B57" s="25" t="s">
        <v>22</v>
      </c>
      <c r="C57" s="25"/>
      <c r="D57" s="26"/>
      <c r="E57" s="26"/>
      <c r="F57" s="27">
        <f>SUM(F49:G56)</f>
        <v>198901.272</v>
      </c>
      <c r="G57" s="27"/>
    </row>
    <row r="59" spans="1:7">
      <c r="A59" s="1" t="s">
        <v>23</v>
      </c>
    </row>
    <row r="61" spans="1:7" ht="44.25" customHeight="1">
      <c r="A61" s="9" t="s">
        <v>8</v>
      </c>
      <c r="B61" s="26" t="s">
        <v>24</v>
      </c>
      <c r="C61" s="26"/>
      <c r="D61" s="23" t="s">
        <v>25</v>
      </c>
      <c r="E61" s="24"/>
      <c r="F61" s="23" t="s">
        <v>26</v>
      </c>
      <c r="G61" s="24"/>
    </row>
    <row r="62" spans="1:7">
      <c r="A62" s="9">
        <v>1</v>
      </c>
      <c r="B62" s="30" t="s">
        <v>105</v>
      </c>
      <c r="C62" s="30"/>
      <c r="D62" s="21" t="s">
        <v>106</v>
      </c>
      <c r="E62" s="21"/>
      <c r="F62" s="19">
        <v>1641.58</v>
      </c>
      <c r="G62" s="20"/>
    </row>
    <row r="63" spans="1:7" ht="30.75" customHeight="1">
      <c r="A63" s="9">
        <v>2</v>
      </c>
      <c r="B63" s="30" t="s">
        <v>107</v>
      </c>
      <c r="C63" s="30"/>
      <c r="D63" s="21" t="s">
        <v>106</v>
      </c>
      <c r="E63" s="21"/>
      <c r="F63" s="19">
        <v>1508.38</v>
      </c>
      <c r="G63" s="20"/>
    </row>
    <row r="64" spans="1:7" ht="30.75" customHeight="1">
      <c r="A64" s="17">
        <v>3</v>
      </c>
      <c r="B64" s="30" t="s">
        <v>108</v>
      </c>
      <c r="C64" s="30"/>
      <c r="D64" s="21" t="s">
        <v>106</v>
      </c>
      <c r="E64" s="21"/>
      <c r="F64" s="19">
        <v>1764.25</v>
      </c>
      <c r="G64" s="20"/>
    </row>
    <row r="65" spans="1:7" ht="31.5" customHeight="1">
      <c r="A65" s="17">
        <v>4</v>
      </c>
      <c r="B65" s="30" t="s">
        <v>109</v>
      </c>
      <c r="C65" s="30"/>
      <c r="D65" s="21" t="s">
        <v>106</v>
      </c>
      <c r="E65" s="21"/>
      <c r="F65" s="19">
        <v>2538.0100000000002</v>
      </c>
      <c r="G65" s="20"/>
    </row>
    <row r="66" spans="1:7">
      <c r="A66" s="17">
        <v>5</v>
      </c>
      <c r="B66" s="30" t="s">
        <v>110</v>
      </c>
      <c r="C66" s="30"/>
      <c r="D66" s="21" t="s">
        <v>111</v>
      </c>
      <c r="E66" s="21"/>
      <c r="F66" s="19">
        <v>849.6</v>
      </c>
      <c r="G66" s="20"/>
    </row>
    <row r="67" spans="1:7">
      <c r="A67" s="17">
        <v>6</v>
      </c>
      <c r="B67" s="30" t="s">
        <v>112</v>
      </c>
      <c r="C67" s="30"/>
      <c r="D67" s="21" t="s">
        <v>111</v>
      </c>
      <c r="E67" s="21"/>
      <c r="F67" s="19">
        <v>1665.22</v>
      </c>
      <c r="G67" s="20"/>
    </row>
    <row r="68" spans="1:7" ht="36.75" customHeight="1">
      <c r="A68" s="17">
        <v>7</v>
      </c>
      <c r="B68" s="30" t="s">
        <v>113</v>
      </c>
      <c r="C68" s="30"/>
      <c r="D68" s="21" t="s">
        <v>111</v>
      </c>
      <c r="E68" s="21"/>
      <c r="F68" s="19">
        <v>2190.2600000000002</v>
      </c>
      <c r="G68" s="20"/>
    </row>
    <row r="69" spans="1:7" ht="32.25" customHeight="1">
      <c r="A69" s="17">
        <v>8</v>
      </c>
      <c r="B69" s="30" t="s">
        <v>114</v>
      </c>
      <c r="C69" s="30"/>
      <c r="D69" s="21" t="s">
        <v>111</v>
      </c>
      <c r="E69" s="21"/>
      <c r="F69" s="19">
        <v>1123.71</v>
      </c>
      <c r="G69" s="20"/>
    </row>
    <row r="70" spans="1:7">
      <c r="A70" s="17">
        <v>9</v>
      </c>
      <c r="B70" s="30" t="s">
        <v>115</v>
      </c>
      <c r="C70" s="30"/>
      <c r="D70" s="21" t="s">
        <v>111</v>
      </c>
      <c r="E70" s="21"/>
      <c r="F70" s="19">
        <v>3170.59</v>
      </c>
      <c r="G70" s="20"/>
    </row>
    <row r="71" spans="1:7" ht="34.5" customHeight="1">
      <c r="A71" s="17">
        <v>10</v>
      </c>
      <c r="B71" s="30" t="s">
        <v>118</v>
      </c>
      <c r="C71" s="30"/>
      <c r="D71" s="21" t="s">
        <v>119</v>
      </c>
      <c r="E71" s="21"/>
      <c r="F71" s="19">
        <v>4314</v>
      </c>
      <c r="G71" s="20"/>
    </row>
    <row r="72" spans="1:7" ht="48" customHeight="1">
      <c r="A72" s="17">
        <v>11</v>
      </c>
      <c r="B72" s="30" t="s">
        <v>120</v>
      </c>
      <c r="C72" s="30"/>
      <c r="D72" s="21" t="s">
        <v>119</v>
      </c>
      <c r="E72" s="21"/>
      <c r="F72" s="19">
        <v>1348.58</v>
      </c>
      <c r="G72" s="20"/>
    </row>
    <row r="73" spans="1:7" ht="37.5" customHeight="1">
      <c r="A73" s="17">
        <v>12</v>
      </c>
      <c r="B73" s="30" t="s">
        <v>121</v>
      </c>
      <c r="C73" s="30"/>
      <c r="D73" s="21" t="s">
        <v>122</v>
      </c>
      <c r="E73" s="21"/>
      <c r="F73" s="19">
        <v>1197</v>
      </c>
      <c r="G73" s="20"/>
    </row>
    <row r="74" spans="1:7" ht="49.5" customHeight="1">
      <c r="A74" s="17">
        <v>13</v>
      </c>
      <c r="B74" s="30" t="s">
        <v>123</v>
      </c>
      <c r="C74" s="30"/>
      <c r="D74" s="21" t="s">
        <v>122</v>
      </c>
      <c r="E74" s="21"/>
      <c r="F74" s="19">
        <f>3284.1+1642.05</f>
        <v>4926.1499999999996</v>
      </c>
      <c r="G74" s="20"/>
    </row>
    <row r="75" spans="1:7">
      <c r="A75" s="17">
        <v>14</v>
      </c>
      <c r="B75" s="30" t="s">
        <v>124</v>
      </c>
      <c r="C75" s="30"/>
      <c r="D75" s="21" t="s">
        <v>125</v>
      </c>
      <c r="E75" s="21"/>
      <c r="F75" s="19">
        <v>1752.35</v>
      </c>
      <c r="G75" s="20"/>
    </row>
    <row r="76" spans="1:7" ht="31.5" customHeight="1">
      <c r="A76" s="17">
        <v>15</v>
      </c>
      <c r="B76" s="30" t="s">
        <v>126</v>
      </c>
      <c r="C76" s="30"/>
      <c r="D76" s="21" t="s">
        <v>127</v>
      </c>
      <c r="E76" s="21"/>
      <c r="F76" s="19">
        <v>1816</v>
      </c>
      <c r="G76" s="20"/>
    </row>
    <row r="77" spans="1:7" ht="33" customHeight="1">
      <c r="A77" s="17">
        <v>16</v>
      </c>
      <c r="B77" s="30" t="s">
        <v>128</v>
      </c>
      <c r="C77" s="30"/>
      <c r="D77" s="21" t="s">
        <v>127</v>
      </c>
      <c r="E77" s="21"/>
      <c r="F77" s="19">
        <v>416.15</v>
      </c>
      <c r="G77" s="20"/>
    </row>
    <row r="78" spans="1:7" ht="33" customHeight="1">
      <c r="A78" s="17">
        <v>17</v>
      </c>
      <c r="B78" s="30" t="s">
        <v>128</v>
      </c>
      <c r="C78" s="30"/>
      <c r="D78" s="21" t="s">
        <v>127</v>
      </c>
      <c r="E78" s="21"/>
      <c r="F78" s="19">
        <v>293.2</v>
      </c>
      <c r="G78" s="20"/>
    </row>
    <row r="79" spans="1:7" ht="31.5" customHeight="1">
      <c r="A79" s="17">
        <v>18</v>
      </c>
      <c r="B79" s="30" t="s">
        <v>129</v>
      </c>
      <c r="C79" s="30"/>
      <c r="D79" s="21" t="s">
        <v>127</v>
      </c>
      <c r="E79" s="21"/>
      <c r="F79" s="19">
        <v>1653.7</v>
      </c>
      <c r="G79" s="20"/>
    </row>
    <row r="80" spans="1:7" ht="33.75" customHeight="1">
      <c r="A80" s="17">
        <v>19</v>
      </c>
      <c r="B80" s="30" t="s">
        <v>128</v>
      </c>
      <c r="C80" s="30"/>
      <c r="D80" s="21" t="s">
        <v>130</v>
      </c>
      <c r="E80" s="21"/>
      <c r="F80" s="19">
        <v>160.11000000000001</v>
      </c>
      <c r="G80" s="20"/>
    </row>
    <row r="81" spans="1:7" ht="32.25" customHeight="1">
      <c r="A81" s="17">
        <v>20</v>
      </c>
      <c r="B81" s="30" t="s">
        <v>131</v>
      </c>
      <c r="C81" s="30"/>
      <c r="D81" s="21" t="s">
        <v>130</v>
      </c>
      <c r="E81" s="21"/>
      <c r="F81" s="19">
        <v>79.16</v>
      </c>
      <c r="G81" s="20"/>
    </row>
    <row r="82" spans="1:7" ht="36.75" customHeight="1">
      <c r="A82" s="17">
        <v>21</v>
      </c>
      <c r="B82" s="30" t="s">
        <v>128</v>
      </c>
      <c r="C82" s="30"/>
      <c r="D82" s="21" t="s">
        <v>130</v>
      </c>
      <c r="E82" s="21"/>
      <c r="F82" s="19">
        <v>179.9</v>
      </c>
      <c r="G82" s="20"/>
    </row>
    <row r="83" spans="1:7" ht="33.75" customHeight="1">
      <c r="A83" s="17">
        <v>22</v>
      </c>
      <c r="B83" s="30" t="s">
        <v>132</v>
      </c>
      <c r="C83" s="30"/>
      <c r="D83" s="21" t="s">
        <v>130</v>
      </c>
      <c r="E83" s="21"/>
      <c r="F83" s="19">
        <v>2735.58</v>
      </c>
      <c r="G83" s="20"/>
    </row>
    <row r="84" spans="1:7" ht="36.75" customHeight="1">
      <c r="A84" s="17">
        <v>23</v>
      </c>
      <c r="B84" s="30" t="s">
        <v>133</v>
      </c>
      <c r="C84" s="30"/>
      <c r="D84" s="21" t="s">
        <v>130</v>
      </c>
      <c r="E84" s="21"/>
      <c r="F84" s="19">
        <v>575.69000000000005</v>
      </c>
      <c r="G84" s="20"/>
    </row>
    <row r="85" spans="1:7" ht="33" customHeight="1">
      <c r="A85" s="17">
        <v>24</v>
      </c>
      <c r="B85" s="30" t="s">
        <v>134</v>
      </c>
      <c r="C85" s="30"/>
      <c r="D85" s="21" t="s">
        <v>130</v>
      </c>
      <c r="E85" s="21"/>
      <c r="F85" s="19">
        <v>1367.79</v>
      </c>
      <c r="G85" s="20"/>
    </row>
    <row r="86" spans="1:7" ht="33.75" customHeight="1">
      <c r="A86" s="17">
        <v>25</v>
      </c>
      <c r="B86" s="30" t="s">
        <v>135</v>
      </c>
      <c r="C86" s="30"/>
      <c r="D86" s="21" t="s">
        <v>130</v>
      </c>
      <c r="E86" s="21"/>
      <c r="F86" s="19">
        <v>683.89</v>
      </c>
      <c r="G86" s="20"/>
    </row>
    <row r="87" spans="1:7" ht="31.5" customHeight="1">
      <c r="A87" s="17">
        <v>26</v>
      </c>
      <c r="B87" s="30" t="s">
        <v>136</v>
      </c>
      <c r="C87" s="30"/>
      <c r="D87" s="21" t="s">
        <v>130</v>
      </c>
      <c r="E87" s="21"/>
      <c r="F87" s="19">
        <v>133.41</v>
      </c>
      <c r="G87" s="20"/>
    </row>
    <row r="88" spans="1:7" ht="46.5" customHeight="1">
      <c r="A88" s="9"/>
      <c r="B88" s="36" t="s">
        <v>70</v>
      </c>
      <c r="C88" s="37"/>
      <c r="D88" s="23"/>
      <c r="E88" s="24"/>
      <c r="F88" s="34">
        <f>SUM(F62:G87)</f>
        <v>40084.260000000017</v>
      </c>
      <c r="G88" s="24"/>
    </row>
    <row r="90" spans="1:7">
      <c r="A90" s="1" t="s">
        <v>27</v>
      </c>
      <c r="D90" s="7">
        <f>3.4*H4*C6</f>
        <v>109768.31999999999</v>
      </c>
      <c r="E90" s="1" t="s">
        <v>28</v>
      </c>
    </row>
    <row r="91" spans="1:7">
      <c r="A91" s="1" t="s">
        <v>29</v>
      </c>
      <c r="D91" s="7">
        <f>F95*5.3%</f>
        <v>22216.54</v>
      </c>
      <c r="E91" s="1" t="s">
        <v>28</v>
      </c>
    </row>
    <row r="93" spans="1:7">
      <c r="A93" s="1" t="s">
        <v>41</v>
      </c>
    </row>
    <row r="94" spans="1:7">
      <c r="A94" s="1" t="s">
        <v>140</v>
      </c>
    </row>
    <row r="95" spans="1:7">
      <c r="B95" s="1" t="s">
        <v>40</v>
      </c>
      <c r="F95" s="7">
        <f>220505.16+198674.84</f>
        <v>419180</v>
      </c>
      <c r="G95" s="1" t="s">
        <v>28</v>
      </c>
    </row>
    <row r="97" spans="1:7">
      <c r="A97" s="1" t="s">
        <v>141</v>
      </c>
    </row>
    <row r="98" spans="1:7">
      <c r="B98" s="1" t="s">
        <v>39</v>
      </c>
      <c r="F98" s="7">
        <f>F57+F88+D90</f>
        <v>348753.85200000001</v>
      </c>
      <c r="G98" s="1" t="s">
        <v>28</v>
      </c>
    </row>
    <row r="100" spans="1:7" ht="30" customHeight="1">
      <c r="A100" s="1" t="s">
        <v>30</v>
      </c>
    </row>
    <row r="101" spans="1:7" ht="32.25" customHeight="1"/>
    <row r="102" spans="1:7" ht="28.5" customHeight="1">
      <c r="A102" s="8" t="s">
        <v>31</v>
      </c>
      <c r="B102" s="35" t="s">
        <v>32</v>
      </c>
      <c r="C102" s="35"/>
      <c r="D102" s="8" t="s">
        <v>33</v>
      </c>
      <c r="E102" s="35" t="s">
        <v>34</v>
      </c>
      <c r="F102" s="35"/>
      <c r="G102" s="8" t="s">
        <v>35</v>
      </c>
    </row>
    <row r="103" spans="1:7" ht="33.75" customHeight="1">
      <c r="A103" s="31" t="s">
        <v>36</v>
      </c>
      <c r="B103" s="32" t="s">
        <v>54</v>
      </c>
      <c r="C103" s="32"/>
      <c r="D103" s="10">
        <v>3</v>
      </c>
      <c r="E103" s="32" t="s">
        <v>56</v>
      </c>
      <c r="F103" s="32"/>
      <c r="G103" s="10">
        <v>3</v>
      </c>
    </row>
    <row r="104" spans="1:7" ht="43.5" customHeight="1">
      <c r="A104" s="31"/>
      <c r="B104" s="32" t="s">
        <v>42</v>
      </c>
      <c r="C104" s="32"/>
      <c r="D104" s="10">
        <v>7</v>
      </c>
      <c r="E104" s="32" t="s">
        <v>56</v>
      </c>
      <c r="F104" s="32"/>
      <c r="G104" s="10">
        <v>7</v>
      </c>
    </row>
    <row r="105" spans="1:7" ht="69" customHeight="1">
      <c r="A105" s="31"/>
      <c r="B105" s="32" t="s">
        <v>43</v>
      </c>
      <c r="C105" s="32"/>
      <c r="D105" s="10"/>
      <c r="E105" s="32" t="s">
        <v>56</v>
      </c>
      <c r="F105" s="32"/>
      <c r="G105" s="10"/>
    </row>
    <row r="106" spans="1:7" ht="37.5" customHeight="1">
      <c r="A106" s="10" t="s">
        <v>44</v>
      </c>
      <c r="B106" s="32" t="s">
        <v>45</v>
      </c>
      <c r="C106" s="32"/>
      <c r="D106" s="10"/>
      <c r="E106" s="32" t="s">
        <v>57</v>
      </c>
      <c r="F106" s="32"/>
      <c r="G106" s="10"/>
    </row>
    <row r="107" spans="1:7" ht="60" customHeight="1">
      <c r="A107" s="31" t="s">
        <v>46</v>
      </c>
      <c r="B107" s="32" t="s">
        <v>55</v>
      </c>
      <c r="C107" s="32"/>
      <c r="D107" s="10">
        <v>4</v>
      </c>
      <c r="E107" s="32" t="s">
        <v>58</v>
      </c>
      <c r="F107" s="32"/>
      <c r="G107" s="10">
        <v>4</v>
      </c>
    </row>
    <row r="108" spans="1:7" ht="33" customHeight="1">
      <c r="A108" s="31"/>
      <c r="B108" s="32" t="s">
        <v>47</v>
      </c>
      <c r="C108" s="32"/>
      <c r="D108" s="10"/>
      <c r="E108" s="32" t="s">
        <v>59</v>
      </c>
      <c r="F108" s="32"/>
      <c r="G108" s="10"/>
    </row>
    <row r="109" spans="1:7" ht="42.75" customHeight="1">
      <c r="A109" s="31"/>
      <c r="B109" s="32" t="s">
        <v>51</v>
      </c>
      <c r="C109" s="32"/>
      <c r="D109" s="10">
        <v>6</v>
      </c>
      <c r="E109" s="32" t="s">
        <v>60</v>
      </c>
      <c r="F109" s="32"/>
      <c r="G109" s="10">
        <v>6</v>
      </c>
    </row>
    <row r="110" spans="1:7" ht="36" customHeight="1">
      <c r="A110" s="31"/>
      <c r="B110" s="32" t="s">
        <v>52</v>
      </c>
      <c r="C110" s="32"/>
      <c r="D110" s="10"/>
      <c r="E110" s="32" t="s">
        <v>61</v>
      </c>
      <c r="F110" s="32"/>
      <c r="G110" s="10"/>
    </row>
    <row r="111" spans="1:7">
      <c r="A111" s="31"/>
      <c r="B111" s="32" t="s">
        <v>53</v>
      </c>
      <c r="C111" s="32"/>
      <c r="D111" s="10"/>
      <c r="E111" s="32" t="s">
        <v>62</v>
      </c>
      <c r="F111" s="32"/>
      <c r="G111" s="10"/>
    </row>
    <row r="112" spans="1:7">
      <c r="A112" s="31"/>
      <c r="B112" s="32" t="s">
        <v>48</v>
      </c>
      <c r="C112" s="32"/>
      <c r="D112" s="10"/>
      <c r="E112" s="32" t="s">
        <v>63</v>
      </c>
      <c r="F112" s="32"/>
      <c r="G112" s="10"/>
    </row>
    <row r="113" spans="1:7">
      <c r="A113" s="31"/>
      <c r="B113" s="32" t="s">
        <v>49</v>
      </c>
      <c r="C113" s="32"/>
      <c r="D113" s="10"/>
      <c r="E113" s="32" t="s">
        <v>58</v>
      </c>
      <c r="F113" s="32"/>
      <c r="G113" s="10"/>
    </row>
    <row r="114" spans="1:7">
      <c r="A114" s="31"/>
      <c r="B114" s="32" t="s">
        <v>50</v>
      </c>
      <c r="C114" s="32"/>
      <c r="D114" s="10">
        <v>2</v>
      </c>
      <c r="E114" s="32"/>
      <c r="F114" s="32"/>
      <c r="G114" s="10">
        <v>2</v>
      </c>
    </row>
    <row r="117" spans="1:7">
      <c r="A117" s="1" t="s">
        <v>66</v>
      </c>
      <c r="F117" s="1" t="s">
        <v>65</v>
      </c>
    </row>
    <row r="119" spans="1:7">
      <c r="A119" s="1" t="s">
        <v>69</v>
      </c>
      <c r="F119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3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3:B23"/>
    <mergeCell ref="C23:D23"/>
    <mergeCell ref="E23:F23"/>
    <mergeCell ref="C24:D24"/>
    <mergeCell ref="E24:F24"/>
    <mergeCell ref="C25:D25"/>
    <mergeCell ref="E25:F25"/>
    <mergeCell ref="B106:C106"/>
    <mergeCell ref="E106:F106"/>
    <mergeCell ref="F88:G88"/>
    <mergeCell ref="B102:C102"/>
    <mergeCell ref="E102:F102"/>
    <mergeCell ref="A103:A105"/>
    <mergeCell ref="B103:C103"/>
    <mergeCell ref="E103:F103"/>
    <mergeCell ref="B104:C104"/>
    <mergeCell ref="E104:F104"/>
    <mergeCell ref="B105:C105"/>
    <mergeCell ref="E105:F105"/>
    <mergeCell ref="B88:C88"/>
    <mergeCell ref="D88:E88"/>
    <mergeCell ref="B87:C87"/>
    <mergeCell ref="B81:C81"/>
    <mergeCell ref="B82:C82"/>
    <mergeCell ref="A107:A114"/>
    <mergeCell ref="B107:C107"/>
    <mergeCell ref="E107:F107"/>
    <mergeCell ref="B108:C108"/>
    <mergeCell ref="E108:F108"/>
    <mergeCell ref="B109:C109"/>
    <mergeCell ref="E109:F109"/>
    <mergeCell ref="B113:C113"/>
    <mergeCell ref="E113:F113"/>
    <mergeCell ref="B114:C114"/>
    <mergeCell ref="E114:F114"/>
    <mergeCell ref="B110:C110"/>
    <mergeCell ref="E110:F110"/>
    <mergeCell ref="B111:C111"/>
    <mergeCell ref="E111:F111"/>
    <mergeCell ref="B112:C112"/>
    <mergeCell ref="E112:F112"/>
    <mergeCell ref="B83:C83"/>
    <mergeCell ref="B84:C84"/>
    <mergeCell ref="B85:C85"/>
    <mergeCell ref="B86:C86"/>
    <mergeCell ref="B75:C75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6:C76"/>
    <mergeCell ref="B65:C65"/>
    <mergeCell ref="B66:C66"/>
    <mergeCell ref="B67:C67"/>
    <mergeCell ref="B68:C68"/>
    <mergeCell ref="B69:C69"/>
    <mergeCell ref="B61:C61"/>
    <mergeCell ref="D61:E61"/>
    <mergeCell ref="F61:G61"/>
    <mergeCell ref="B62:C62"/>
    <mergeCell ref="B63:C63"/>
    <mergeCell ref="B64:C64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D77:E77"/>
    <mergeCell ref="D78:E78"/>
    <mergeCell ref="D79:E79"/>
    <mergeCell ref="D80:E80"/>
    <mergeCell ref="D65:E65"/>
    <mergeCell ref="D66:E66"/>
    <mergeCell ref="D67:E67"/>
    <mergeCell ref="D68:E68"/>
    <mergeCell ref="D69:E69"/>
    <mergeCell ref="D70:E70"/>
    <mergeCell ref="D71:E71"/>
    <mergeCell ref="D72:E72"/>
    <mergeCell ref="D76:E76"/>
    <mergeCell ref="D81:E81"/>
    <mergeCell ref="D82:E82"/>
    <mergeCell ref="D83:E83"/>
    <mergeCell ref="D84:E84"/>
    <mergeCell ref="D85:E85"/>
    <mergeCell ref="D86:E86"/>
    <mergeCell ref="D87:E87"/>
    <mergeCell ref="F73:G73"/>
    <mergeCell ref="F74:G74"/>
    <mergeCell ref="F75:G75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D73:E73"/>
    <mergeCell ref="D74:E74"/>
    <mergeCell ref="D75:E75"/>
    <mergeCell ref="F65:G65"/>
    <mergeCell ref="F66:G66"/>
    <mergeCell ref="F67:G67"/>
    <mergeCell ref="F68:G68"/>
    <mergeCell ref="F69:G69"/>
    <mergeCell ref="F70:G70"/>
    <mergeCell ref="F71:G71"/>
    <mergeCell ref="F72:G72"/>
    <mergeCell ref="F76:G76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2015-03-03T10:48:06Z</dcterms:modified>
</cp:coreProperties>
</file>