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32" i="11"/>
  <c r="D128" s="1"/>
  <c r="B49"/>
  <c r="B45"/>
  <c r="B43"/>
  <c r="E51"/>
  <c r="D51"/>
  <c r="B50"/>
  <c r="B48"/>
  <c r="B47"/>
  <c r="B46"/>
  <c r="B44"/>
  <c r="B42"/>
  <c r="B41"/>
  <c r="B40"/>
  <c r="B39"/>
  <c r="F125"/>
  <c r="C6"/>
  <c r="F64" s="1"/>
  <c r="D127" l="1"/>
  <c r="F58"/>
  <c r="F61"/>
  <c r="F63"/>
  <c r="F57"/>
  <c r="F60"/>
  <c r="F62"/>
  <c r="F59"/>
  <c r="F65" l="1"/>
  <c r="F135" l="1"/>
</calcChain>
</file>

<file path=xl/sharedStrings.xml><?xml version="1.0" encoding="utf-8"?>
<sst xmlns="http://schemas.openxmlformats.org/spreadsheetml/2006/main" count="247" uniqueCount="178">
  <si>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</si>
  <si>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</si>
  <si>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</si>
  <si>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</si>
  <si>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</si>
  <si>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</si>
  <si>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</si>
  <si>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</si>
  <si>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</si>
  <si>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</si>
  <si>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</si>
  <si>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</si>
  <si>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</si>
  <si>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</si>
  <si>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</si>
  <si>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</si>
  <si>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</si>
  <si>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</si>
  <si>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</si>
  <si>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</si>
  <si>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</si>
  <si>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</si>
  <si>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</si>
  <si>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</si>
  <si>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</si>
  <si>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</si>
  <si>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</si>
  <si>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</si>
  <si>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</si>
  <si>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</si>
  <si>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</si>
  <si>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</si>
  <si>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</si>
  <si>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</si>
  <si>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</si>
  <si>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</si>
  <si>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</si>
  <si>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</si>
  <si>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</si>
  <si>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</si>
  <si>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</si>
  <si>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</si>
  <si>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</si>
  <si>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</si>
  <si>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</si>
  <si>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</si>
  <si>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</si>
  <si>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</si>
  <si>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</si>
  <si>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</si>
  <si>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</si>
  <si>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</si>
  <si>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</si>
  <si>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</si>
  <si>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</si>
  <si>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</si>
  <si>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</si>
  <si>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</si>
  <si>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</si>
  <si>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</si>
  <si>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</si>
  <si>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</si>
  <si>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</si>
  <si>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</si>
  <si>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</si>
  <si>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</si>
  <si>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</si>
  <si>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</si>
  <si>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</si>
  <si>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</si>
  <si>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</si>
  <si>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по улице 9 Пятилетки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</si>
  <si>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</si>
  <si>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</si>
  <si>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</si>
  <si>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</si>
  <si>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</si>
  <si>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</si>
  <si>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</si>
  <si>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</si>
  <si>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</si>
  <si>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</si>
  <si>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</si>
  <si>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</si>
  <si>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</si>
  <si>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горячего водоснабжения</t>
  </si>
  <si>
    <t>общедомовый прибор учета холодного водоснабжения</t>
  </si>
  <si>
    <t>Наименование прибора учета</t>
  </si>
  <si>
    <t>Наличие общедомовых приборов учета в МКД:</t>
  </si>
  <si>
    <t>Количество установленных индивидуальных приборов учета в МКД:</t>
  </si>
  <si>
    <t>Наименование коммунальной услуги</t>
  </si>
  <si>
    <t>Электрическая энергия</t>
  </si>
  <si>
    <t>Холодное водоснабжение</t>
  </si>
  <si>
    <t>Горячее водоснабжение</t>
  </si>
  <si>
    <t>По состоянию на начало отчетного периода</t>
  </si>
  <si>
    <t>По состоянию на конец отчетного периода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</si>
  <si>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</si>
  <si>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</si>
  <si>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</si>
  <si>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</si>
  <si>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303 от 20.12.08г.</t>
  </si>
  <si>
    <t xml:space="preserve">до 2008г. </t>
  </si>
  <si>
    <t>25.08.2013г.</t>
  </si>
  <si>
    <t>01.01.2010г.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</si>
  <si>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</si>
  <si>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</si>
  <si>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</si>
  <si>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</si>
  <si>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</si>
  <si>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</si>
  <si>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Прочистка засора канализации в подвале</t>
  </si>
  <si>
    <t>Январь</t>
  </si>
  <si>
    <t>ремонт освещения площадок</t>
  </si>
  <si>
    <t>Замена лежака канализации</t>
  </si>
  <si>
    <t>Ремонт стояка ГВС в подвале</t>
  </si>
  <si>
    <t>Февраль</t>
  </si>
  <si>
    <t>Очистка крыши отснега</t>
  </si>
  <si>
    <t>Очистка крыши от снега, слив воды с емкостей</t>
  </si>
  <si>
    <t>кв.121 замена врезки ГВС</t>
  </si>
  <si>
    <t>Март</t>
  </si>
  <si>
    <t>наладка стояка ГВС в подвале</t>
  </si>
  <si>
    <t>кв.74 замена подводки отопления</t>
  </si>
  <si>
    <t>Ремонт стояка ливневой канализации</t>
  </si>
  <si>
    <t>Прочистка засора лежака канализации от колодца до дома</t>
  </si>
  <si>
    <t>Ремонт силовой сборки</t>
  </si>
  <si>
    <t>Ремонт электропроводки в силовой сборке</t>
  </si>
  <si>
    <t xml:space="preserve">  Тариф, руб                 с 01.01.2014г по 30.06.2014г, с 01.07.2014г по 31.12.2014г</t>
  </si>
  <si>
    <t>Объем представленных коммунальных услуг за 2014 год</t>
  </si>
  <si>
    <t>Апрель</t>
  </si>
  <si>
    <t>Замена стояка ГВС из подвала в кв.37</t>
  </si>
  <si>
    <t>Замена подводки отопления кв.74</t>
  </si>
  <si>
    <t>Замена стояка канализации кв.93,97</t>
  </si>
  <si>
    <t>Прочистка засора стояка канализации кв.147</t>
  </si>
  <si>
    <t>Ремонт щита этажного</t>
  </si>
  <si>
    <t>Ремонт щита этажного, замена автоматов</t>
  </si>
  <si>
    <t>Ремонт освещения тамбура у входной двери</t>
  </si>
  <si>
    <t>Май</t>
  </si>
  <si>
    <t>Прочистка засора канализации в подвале под.№4</t>
  </si>
  <si>
    <t>Июль</t>
  </si>
  <si>
    <t>Ремонт стояка канализации в подвале под. №6</t>
  </si>
  <si>
    <t>Прочистка лежака канализации в подвале и закрепление трубы под.№6, замена стояка канализации под. №3</t>
  </si>
  <si>
    <t>Набивка сальника у вентиля на врезке ГВС кв.104</t>
  </si>
  <si>
    <t>Прочистка стояка канализации кв.178</t>
  </si>
  <si>
    <t>Август</t>
  </si>
  <si>
    <t>Сентябрь</t>
  </si>
  <si>
    <t>Ремонт кровли</t>
  </si>
  <si>
    <t xml:space="preserve">Прочистка лежака канализации в подвале  </t>
  </si>
  <si>
    <t>Замена части лежака канализациив подвале под.№1</t>
  </si>
  <si>
    <t>Октябрь</t>
  </si>
  <si>
    <t>Прочистка лежака канализации в подвале под.№3</t>
  </si>
  <si>
    <t>Ремонт стояка ГВС под. №6</t>
  </si>
  <si>
    <t>Наладка системы отопления кв.1,5,25,29,163,169</t>
  </si>
  <si>
    <t>Наладка системы отопления кв.1,5,9,13,17,21,25,29,33</t>
  </si>
  <si>
    <t>Наладка стояков отопления кв.107, сброс воздуха в подвале</t>
  </si>
  <si>
    <t>Наладка стояков отопления кв.132,171,199,183,200,31</t>
  </si>
  <si>
    <t>Наладка стояков отопления кв. 172,176,180,184,188,192,196,200,204, сброс воздуха на стояке отпления кв.204</t>
  </si>
  <si>
    <t>Наладка стояков отопления кв.172,176,180,184,188,192,196,200,204</t>
  </si>
  <si>
    <t>Наладка стояков отопления кв.191</t>
  </si>
  <si>
    <t>Наладка стояков отопления кв.25,41</t>
  </si>
  <si>
    <t>Наладка стояков отопления кв.78,82,90,37,175,188</t>
  </si>
  <si>
    <t>Ремонт освещения площадок</t>
  </si>
  <si>
    <t>с 1 января 2014г -</t>
  </si>
  <si>
    <t>с 1 августа 2014г -</t>
  </si>
  <si>
    <t>вывоз мусора</t>
  </si>
  <si>
    <t>содер.и тек.ремонт лифтов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</si>
  <si>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</si>
  <si>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</si>
  <si>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стояка отопления кв.105</t>
  </si>
  <si>
    <t>Ноябрь</t>
  </si>
  <si>
    <t>Замена стояка канализации кв.163</t>
  </si>
  <si>
    <t>Наладка стояков отопления в подвале</t>
  </si>
  <si>
    <t>Ремонт эл.проводки</t>
  </si>
  <si>
    <t>Ремонт освещения площадок кв.43,44</t>
  </si>
  <si>
    <t>Замена стояка канализации кв.91</t>
  </si>
  <si>
    <t>Декабрь</t>
  </si>
  <si>
    <t>Очистка кровли от мусора, очитска ливневой канализации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</si>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</sst>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topLeftCell="A127" workbookViewId="0">
      <selection activeCell="A134" sqref="A134:XFD14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2.28515625" style="1" customWidth="1"/>
    <col min="8" max="8" width="3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71</v>
      </c>
      <c r="B3" s="37"/>
      <c r="C3" s="37"/>
      <c r="D3" s="37"/>
      <c r="E3" s="37"/>
      <c r="F3" s="37"/>
      <c r="G3" s="37"/>
    </row>
    <row r="4" spans="1:8">
      <c r="A4" s="37" t="s">
        <v>109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10796.2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10796.2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9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205</v>
      </c>
    </row>
    <row r="12" spans="1:8">
      <c r="A12" s="1" t="s">
        <v>79</v>
      </c>
      <c r="E12" s="1">
        <v>1500</v>
      </c>
      <c r="F12" s="1" t="s">
        <v>2</v>
      </c>
    </row>
    <row r="13" spans="1:8">
      <c r="A13" s="1" t="s">
        <v>80</v>
      </c>
      <c r="B13" s="1">
        <v>1678</v>
      </c>
      <c r="C13" s="1" t="s">
        <v>2</v>
      </c>
    </row>
    <row r="14" spans="1:8">
      <c r="A14" s="1" t="s">
        <v>81</v>
      </c>
      <c r="D14" s="1">
        <v>9700</v>
      </c>
      <c r="E14" s="1" t="s">
        <v>2</v>
      </c>
    </row>
    <row r="16" spans="1:8">
      <c r="A16" s="1" t="s">
        <v>88</v>
      </c>
    </row>
    <row r="17" spans="1:6">
      <c r="A17" s="20" t="s">
        <v>87</v>
      </c>
      <c r="B17" s="20"/>
      <c r="C17" s="20"/>
      <c r="D17" s="20"/>
      <c r="E17" s="20" t="s">
        <v>82</v>
      </c>
      <c r="F17" s="20"/>
    </row>
    <row r="18" spans="1:6">
      <c r="A18" s="39" t="s">
        <v>83</v>
      </c>
      <c r="B18" s="39"/>
      <c r="C18" s="39"/>
      <c r="D18" s="39"/>
      <c r="E18" s="20" t="s">
        <v>102</v>
      </c>
      <c r="F18" s="20"/>
    </row>
    <row r="19" spans="1:6">
      <c r="A19" s="39" t="s">
        <v>84</v>
      </c>
      <c r="B19" s="39"/>
      <c r="C19" s="39"/>
      <c r="D19" s="39"/>
      <c r="E19" s="20" t="s">
        <v>101</v>
      </c>
      <c r="F19" s="20"/>
    </row>
    <row r="20" spans="1:6">
      <c r="A20" s="39" t="s">
        <v>86</v>
      </c>
      <c r="B20" s="39"/>
      <c r="C20" s="39"/>
      <c r="D20" s="39"/>
      <c r="E20" s="20" t="s">
        <v>99</v>
      </c>
      <c r="F20" s="20"/>
    </row>
    <row r="21" spans="1:6">
      <c r="A21" s="39" t="s">
        <v>85</v>
      </c>
      <c r="B21" s="39"/>
      <c r="C21" s="39"/>
      <c r="D21" s="39"/>
      <c r="E21" s="20" t="s">
        <v>103</v>
      </c>
      <c r="F21" s="20"/>
    </row>
    <row r="23" spans="1:6">
      <c r="A23" s="1" t="s">
        <v>89</v>
      </c>
    </row>
    <row r="24" spans="1:6" ht="31.5" customHeight="1">
      <c r="A24" s="21" t="s">
        <v>90</v>
      </c>
      <c r="B24" s="21"/>
      <c r="C24" s="21" t="s">
        <v>94</v>
      </c>
      <c r="D24" s="21"/>
      <c r="E24" s="21" t="s">
        <v>95</v>
      </c>
      <c r="F24" s="21"/>
    </row>
    <row r="25" spans="1:6">
      <c r="A25" s="13" t="s">
        <v>91</v>
      </c>
      <c r="B25" s="13"/>
      <c r="C25" s="20">
        <v>201</v>
      </c>
      <c r="D25" s="20"/>
      <c r="E25" s="20">
        <v>200</v>
      </c>
      <c r="F25" s="20"/>
    </row>
    <row r="26" spans="1:6">
      <c r="A26" s="13" t="s">
        <v>92</v>
      </c>
      <c r="B26" s="13"/>
      <c r="C26" s="20">
        <v>234</v>
      </c>
      <c r="D26" s="20"/>
      <c r="E26" s="20">
        <v>244</v>
      </c>
      <c r="F26" s="20"/>
    </row>
    <row r="27" spans="1:6">
      <c r="A27" s="13" t="s">
        <v>93</v>
      </c>
      <c r="B27" s="13"/>
      <c r="C27" s="20">
        <v>240</v>
      </c>
      <c r="D27" s="20"/>
      <c r="E27" s="20">
        <v>238</v>
      </c>
      <c r="F27" s="20"/>
    </row>
    <row r="29" spans="1:6">
      <c r="A29" s="14" t="s">
        <v>96</v>
      </c>
      <c r="C29" s="1" t="s">
        <v>100</v>
      </c>
    </row>
    <row r="31" spans="1:6">
      <c r="A31" s="1" t="s">
        <v>97</v>
      </c>
    </row>
    <row r="32" spans="1:6">
      <c r="B32" s="1" t="s">
        <v>161</v>
      </c>
      <c r="D32" s="1">
        <v>16.809999999999999</v>
      </c>
      <c r="E32" s="1" t="s">
        <v>98</v>
      </c>
    </row>
    <row r="33" spans="1:10">
      <c r="B33" s="1" t="s">
        <v>162</v>
      </c>
      <c r="D33" s="1">
        <v>12.65</v>
      </c>
      <c r="E33" s="1" t="s">
        <v>98</v>
      </c>
    </row>
    <row r="34" spans="1:10">
      <c r="B34" s="1" t="s">
        <v>163</v>
      </c>
      <c r="D34" s="1">
        <v>2.95</v>
      </c>
      <c r="E34" s="1" t="s">
        <v>98</v>
      </c>
    </row>
    <row r="35" spans="1:10">
      <c r="B35" s="1" t="s">
        <v>164</v>
      </c>
      <c r="D35" s="1">
        <v>2.89</v>
      </c>
      <c r="E35" s="1" t="s">
        <v>98</v>
      </c>
    </row>
    <row r="37" spans="1:10">
      <c r="A37" s="1" t="s">
        <v>1</v>
      </c>
    </row>
    <row r="38" spans="1:10" ht="113.25" customHeight="1">
      <c r="A38" s="16" t="s">
        <v>3</v>
      </c>
      <c r="B38" s="17" t="s">
        <v>127</v>
      </c>
      <c r="C38" s="17" t="s">
        <v>126</v>
      </c>
      <c r="D38" s="16" t="s">
        <v>104</v>
      </c>
      <c r="E38" s="19" t="s">
        <v>4</v>
      </c>
      <c r="F38" s="44"/>
      <c r="G38" s="44"/>
      <c r="H38" s="2"/>
      <c r="I38" s="2"/>
      <c r="J38" s="2"/>
    </row>
    <row r="39" spans="1:10">
      <c r="A39" s="40" t="s">
        <v>37</v>
      </c>
      <c r="B39" s="5">
        <f>D39/C39</f>
        <v>153143.92881355932</v>
      </c>
      <c r="C39" s="6">
        <v>2.95</v>
      </c>
      <c r="D39" s="6">
        <v>451774.59</v>
      </c>
      <c r="E39" s="6">
        <v>5817.4</v>
      </c>
      <c r="F39" s="45"/>
      <c r="G39" s="45"/>
    </row>
    <row r="40" spans="1:10">
      <c r="A40" s="41"/>
      <c r="B40" s="5">
        <f>D40/C40</f>
        <v>161034.5732899023</v>
      </c>
      <c r="C40" s="6">
        <v>3.07</v>
      </c>
      <c r="D40" s="6">
        <v>494376.14</v>
      </c>
      <c r="E40" s="6">
        <v>2907.29</v>
      </c>
      <c r="F40" s="45"/>
      <c r="G40" s="45"/>
    </row>
    <row r="41" spans="1:10">
      <c r="A41" s="40" t="s">
        <v>38</v>
      </c>
      <c r="B41" s="5">
        <f t="shared" ref="B41:B50" si="0">D41/C41</f>
        <v>751.61008026408615</v>
      </c>
      <c r="C41" s="6">
        <v>1502.54</v>
      </c>
      <c r="D41" s="6">
        <v>1129324.21</v>
      </c>
      <c r="E41" s="6">
        <v>405.65</v>
      </c>
      <c r="F41" s="45"/>
      <c r="G41" s="45"/>
    </row>
    <row r="42" spans="1:10">
      <c r="A42" s="41"/>
      <c r="B42" s="5">
        <f t="shared" si="0"/>
        <v>541.55999721120088</v>
      </c>
      <c r="C42" s="6">
        <v>1577.74</v>
      </c>
      <c r="D42" s="6">
        <v>854440.87</v>
      </c>
      <c r="E42" s="6"/>
      <c r="F42" s="45"/>
      <c r="G42" s="45"/>
    </row>
    <row r="43" spans="1:10" ht="16.5" customHeight="1">
      <c r="A43" s="40" t="s">
        <v>105</v>
      </c>
      <c r="B43" s="5">
        <f>(D43-E43)/C43</f>
        <v>5424.9879081015715</v>
      </c>
      <c r="C43" s="6">
        <v>16.54</v>
      </c>
      <c r="D43" s="6">
        <v>90552.37</v>
      </c>
      <c r="E43" s="6">
        <v>823.07</v>
      </c>
      <c r="F43" s="45"/>
      <c r="G43" s="45"/>
    </row>
    <row r="44" spans="1:10">
      <c r="A44" s="41"/>
      <c r="B44" s="5">
        <f t="shared" si="0"/>
        <v>5912.1873198847252</v>
      </c>
      <c r="C44" s="6">
        <v>17.350000000000001</v>
      </c>
      <c r="D44" s="6">
        <v>102576.45</v>
      </c>
      <c r="E44" s="6">
        <v>1776.35</v>
      </c>
      <c r="F44" s="45"/>
      <c r="G44" s="45"/>
    </row>
    <row r="45" spans="1:10" ht="16.5" customHeight="1">
      <c r="A45" s="42" t="s">
        <v>106</v>
      </c>
      <c r="B45" s="5">
        <f>(D45-E45)/C45</f>
        <v>4389.5108827085851</v>
      </c>
      <c r="C45" s="6">
        <v>16.54</v>
      </c>
      <c r="D45" s="6">
        <v>73604.179999999993</v>
      </c>
      <c r="E45" s="6">
        <v>1001.67</v>
      </c>
      <c r="F45" s="45"/>
      <c r="G45" s="45"/>
    </row>
    <row r="46" spans="1:10">
      <c r="A46" s="43"/>
      <c r="B46" s="5">
        <f t="shared" si="0"/>
        <v>4593.3141210374633</v>
      </c>
      <c r="C46" s="6">
        <v>17.350000000000001</v>
      </c>
      <c r="D46" s="6">
        <v>79694</v>
      </c>
      <c r="E46" s="6">
        <v>1479.86</v>
      </c>
      <c r="F46" s="45"/>
      <c r="G46" s="45"/>
    </row>
    <row r="47" spans="1:10" ht="15.75" customHeight="1">
      <c r="A47" s="42" t="s">
        <v>107</v>
      </c>
      <c r="B47" s="5">
        <f t="shared" si="0"/>
        <v>383.02017250788668</v>
      </c>
      <c r="C47" s="6">
        <v>1502.54</v>
      </c>
      <c r="D47" s="6">
        <v>575503.13</v>
      </c>
      <c r="E47" s="6">
        <v>2691.92</v>
      </c>
      <c r="F47" s="45"/>
      <c r="G47" s="45"/>
    </row>
    <row r="48" spans="1:10">
      <c r="A48" s="43"/>
      <c r="B48" s="5">
        <f t="shared" si="0"/>
        <v>406.87342020865287</v>
      </c>
      <c r="C48" s="6">
        <v>1577.74</v>
      </c>
      <c r="D48" s="6">
        <v>641940.47</v>
      </c>
      <c r="E48" s="6">
        <v>11279.06</v>
      </c>
      <c r="F48" s="45"/>
      <c r="G48" s="45"/>
    </row>
    <row r="49" spans="1:7" ht="16.5" customHeight="1">
      <c r="A49" s="40" t="s">
        <v>108</v>
      </c>
      <c r="B49" s="5">
        <f>(D49-E49)/C49</f>
        <v>9325.2589955022486</v>
      </c>
      <c r="C49" s="6">
        <v>26.68</v>
      </c>
      <c r="D49" s="6">
        <v>251685.67</v>
      </c>
      <c r="E49" s="6">
        <v>2887.76</v>
      </c>
      <c r="F49" s="45"/>
      <c r="G49" s="45"/>
    </row>
    <row r="50" spans="1:7">
      <c r="A50" s="41"/>
      <c r="B50" s="5">
        <f t="shared" si="0"/>
        <v>9758.2672413793116</v>
      </c>
      <c r="C50" s="6">
        <v>26.68</v>
      </c>
      <c r="D50" s="6">
        <v>260350.57</v>
      </c>
      <c r="E50" s="6">
        <v>4549.93</v>
      </c>
      <c r="F50" s="45"/>
      <c r="G50" s="45"/>
    </row>
    <row r="51" spans="1:7">
      <c r="A51" s="4" t="s">
        <v>68</v>
      </c>
      <c r="B51" s="5"/>
      <c r="C51" s="6"/>
      <c r="D51" s="6">
        <f>SUM(D39:D50)</f>
        <v>5005822.6500000004</v>
      </c>
      <c r="E51" s="6">
        <f>SUM(E39:E50)</f>
        <v>35619.96</v>
      </c>
      <c r="F51" s="46"/>
      <c r="G51" s="46"/>
    </row>
    <row r="52" spans="1:7" ht="6" customHeight="1"/>
    <row r="54" spans="1:7">
      <c r="A54" s="1" t="s">
        <v>7</v>
      </c>
    </row>
    <row r="56" spans="1:7" ht="64.5" customHeight="1">
      <c r="A56" s="15" t="s">
        <v>8</v>
      </c>
      <c r="B56" s="29" t="s">
        <v>9</v>
      </c>
      <c r="C56" s="25"/>
      <c r="D56" s="29" t="s">
        <v>10</v>
      </c>
      <c r="E56" s="25"/>
      <c r="F56" s="29" t="s">
        <v>11</v>
      </c>
      <c r="G56" s="25"/>
    </row>
    <row r="57" spans="1:7" ht="32.25" customHeight="1">
      <c r="A57" s="15">
        <v>1</v>
      </c>
      <c r="B57" s="32" t="s">
        <v>176</v>
      </c>
      <c r="C57" s="32"/>
      <c r="D57" s="29" t="s">
        <v>12</v>
      </c>
      <c r="E57" s="25"/>
      <c r="F57" s="24">
        <f>0.55*H4*C6</f>
        <v>71254.920000000013</v>
      </c>
      <c r="G57" s="38"/>
    </row>
    <row r="58" spans="1:7" ht="31.5" customHeight="1">
      <c r="A58" s="15">
        <v>2</v>
      </c>
      <c r="B58" s="27" t="s">
        <v>13</v>
      </c>
      <c r="C58" s="28"/>
      <c r="D58" s="29" t="s">
        <v>12</v>
      </c>
      <c r="E58" s="25"/>
      <c r="F58" s="24">
        <f>1.75*H4*C6</f>
        <v>226720.2</v>
      </c>
      <c r="G58" s="38"/>
    </row>
    <row r="59" spans="1:7">
      <c r="A59" s="12">
        <v>3</v>
      </c>
      <c r="B59" s="32" t="s">
        <v>14</v>
      </c>
      <c r="C59" s="32"/>
      <c r="D59" s="31" t="s">
        <v>15</v>
      </c>
      <c r="E59" s="31"/>
      <c r="F59" s="33">
        <f>0.16*H4*C6</f>
        <v>20728.704000000002</v>
      </c>
      <c r="G59" s="33"/>
    </row>
    <row r="60" spans="1:7" ht="60" customHeight="1">
      <c r="A60" s="12">
        <v>4</v>
      </c>
      <c r="B60" s="32" t="s">
        <v>16</v>
      </c>
      <c r="C60" s="32"/>
      <c r="D60" s="29" t="s">
        <v>177</v>
      </c>
      <c r="E60" s="25"/>
      <c r="F60" s="33">
        <f>0.84*H4*C6</f>
        <v>108825.69600000001</v>
      </c>
      <c r="G60" s="33"/>
    </row>
    <row r="61" spans="1:7" ht="46.5" customHeight="1">
      <c r="A61" s="12">
        <v>5</v>
      </c>
      <c r="B61" s="32" t="s">
        <v>17</v>
      </c>
      <c r="C61" s="32"/>
      <c r="D61" s="31" t="s">
        <v>18</v>
      </c>
      <c r="E61" s="31"/>
      <c r="F61" s="33">
        <f>1.06*H4*C6</f>
        <v>137327.66400000002</v>
      </c>
      <c r="G61" s="33"/>
    </row>
    <row r="62" spans="1:7" ht="29.25" customHeight="1">
      <c r="A62" s="12">
        <v>6</v>
      </c>
      <c r="B62" s="32" t="s">
        <v>19</v>
      </c>
      <c r="C62" s="32"/>
      <c r="D62" s="31" t="s">
        <v>64</v>
      </c>
      <c r="E62" s="31"/>
      <c r="F62" s="33">
        <f>2.69*7*C6</f>
        <v>203292.446</v>
      </c>
      <c r="G62" s="33"/>
    </row>
    <row r="63" spans="1:7" ht="29.25" customHeight="1">
      <c r="A63" s="12">
        <v>7</v>
      </c>
      <c r="B63" s="32" t="s">
        <v>20</v>
      </c>
      <c r="C63" s="32"/>
      <c r="D63" s="29" t="s">
        <v>64</v>
      </c>
      <c r="E63" s="25"/>
      <c r="F63" s="33">
        <f>2.35*7*C6</f>
        <v>177597.49</v>
      </c>
      <c r="G63" s="33"/>
    </row>
    <row r="64" spans="1:7" ht="30" customHeight="1">
      <c r="A64" s="12">
        <v>8</v>
      </c>
      <c r="B64" s="32" t="s">
        <v>21</v>
      </c>
      <c r="C64" s="32"/>
      <c r="D64" s="29" t="s">
        <v>72</v>
      </c>
      <c r="E64" s="25"/>
      <c r="F64" s="33">
        <f>0.28*H4*C6</f>
        <v>36275.232000000004</v>
      </c>
      <c r="G64" s="33"/>
    </row>
    <row r="65" spans="1:7" ht="31.5" customHeight="1">
      <c r="A65" s="9"/>
      <c r="B65" s="32" t="s">
        <v>22</v>
      </c>
      <c r="C65" s="32"/>
      <c r="D65" s="31"/>
      <c r="E65" s="31"/>
      <c r="F65" s="33">
        <f>SUM(F57:G64)</f>
        <v>982022.35199999996</v>
      </c>
      <c r="G65" s="33"/>
    </row>
    <row r="67" spans="1:7">
      <c r="A67" s="1" t="s">
        <v>23</v>
      </c>
    </row>
    <row r="69" spans="1:7" ht="44.25" customHeight="1">
      <c r="A69" s="9" t="s">
        <v>8</v>
      </c>
      <c r="B69" s="31" t="s">
        <v>24</v>
      </c>
      <c r="C69" s="31"/>
      <c r="D69" s="29" t="s">
        <v>25</v>
      </c>
      <c r="E69" s="25"/>
      <c r="F69" s="29" t="s">
        <v>26</v>
      </c>
      <c r="G69" s="25"/>
    </row>
    <row r="70" spans="1:7" ht="35.25" customHeight="1">
      <c r="A70" s="9">
        <v>1</v>
      </c>
      <c r="B70" s="30" t="s">
        <v>110</v>
      </c>
      <c r="C70" s="30"/>
      <c r="D70" s="34" t="s">
        <v>111</v>
      </c>
      <c r="E70" s="34"/>
      <c r="F70" s="35">
        <v>2762.6</v>
      </c>
      <c r="G70" s="36"/>
    </row>
    <row r="71" spans="1:7" ht="30.75" customHeight="1">
      <c r="A71" s="9">
        <v>2</v>
      </c>
      <c r="B71" s="30" t="s">
        <v>112</v>
      </c>
      <c r="C71" s="30"/>
      <c r="D71" s="34" t="s">
        <v>111</v>
      </c>
      <c r="E71" s="34"/>
      <c r="F71" s="35">
        <v>1119.79</v>
      </c>
      <c r="G71" s="36"/>
    </row>
    <row r="72" spans="1:7" ht="33" customHeight="1">
      <c r="A72" s="18">
        <v>3</v>
      </c>
      <c r="B72" s="30" t="s">
        <v>113</v>
      </c>
      <c r="C72" s="30"/>
      <c r="D72" s="34" t="s">
        <v>111</v>
      </c>
      <c r="E72" s="34"/>
      <c r="F72" s="35">
        <v>15632</v>
      </c>
      <c r="G72" s="36"/>
    </row>
    <row r="73" spans="1:7" ht="34.5" customHeight="1">
      <c r="A73" s="18">
        <v>4</v>
      </c>
      <c r="B73" s="30" t="s">
        <v>114</v>
      </c>
      <c r="C73" s="30"/>
      <c r="D73" s="34" t="s">
        <v>115</v>
      </c>
      <c r="E73" s="34"/>
      <c r="F73" s="35">
        <v>4718.04</v>
      </c>
      <c r="G73" s="36"/>
    </row>
    <row r="74" spans="1:7" ht="33" customHeight="1">
      <c r="A74" s="18">
        <v>5</v>
      </c>
      <c r="B74" s="30" t="s">
        <v>112</v>
      </c>
      <c r="C74" s="30"/>
      <c r="D74" s="34" t="s">
        <v>115</v>
      </c>
      <c r="E74" s="34"/>
      <c r="F74" s="35">
        <v>1483.12</v>
      </c>
      <c r="G74" s="36"/>
    </row>
    <row r="75" spans="1:7">
      <c r="A75" s="18">
        <v>6</v>
      </c>
      <c r="B75" s="30" t="s">
        <v>116</v>
      </c>
      <c r="C75" s="30"/>
      <c r="D75" s="34" t="s">
        <v>115</v>
      </c>
      <c r="E75" s="34"/>
      <c r="F75" s="35">
        <v>3085.57</v>
      </c>
      <c r="G75" s="36"/>
    </row>
    <row r="76" spans="1:7" ht="31.5" customHeight="1">
      <c r="A76" s="18">
        <v>7</v>
      </c>
      <c r="B76" s="30" t="s">
        <v>117</v>
      </c>
      <c r="C76" s="30"/>
      <c r="D76" s="34" t="s">
        <v>115</v>
      </c>
      <c r="E76" s="34"/>
      <c r="F76" s="35">
        <v>734.63</v>
      </c>
      <c r="G76" s="36"/>
    </row>
    <row r="77" spans="1:7">
      <c r="A77" s="18">
        <v>8</v>
      </c>
      <c r="B77" s="30" t="s">
        <v>118</v>
      </c>
      <c r="C77" s="30"/>
      <c r="D77" s="34" t="s">
        <v>119</v>
      </c>
      <c r="E77" s="34"/>
      <c r="F77" s="35">
        <v>3966.27</v>
      </c>
      <c r="G77" s="36"/>
    </row>
    <row r="78" spans="1:7" ht="33" customHeight="1">
      <c r="A78" s="18">
        <v>9</v>
      </c>
      <c r="B78" s="30" t="s">
        <v>120</v>
      </c>
      <c r="C78" s="30"/>
      <c r="D78" s="34" t="s">
        <v>119</v>
      </c>
      <c r="E78" s="34"/>
      <c r="F78" s="35">
        <v>1983.13</v>
      </c>
      <c r="G78" s="36"/>
    </row>
    <row r="79" spans="1:7" ht="33" customHeight="1">
      <c r="A79" s="18">
        <v>10</v>
      </c>
      <c r="B79" s="30" t="s">
        <v>121</v>
      </c>
      <c r="C79" s="30"/>
      <c r="D79" s="34" t="s">
        <v>119</v>
      </c>
      <c r="E79" s="34"/>
      <c r="F79" s="35">
        <v>4515.6499999999996</v>
      </c>
      <c r="G79" s="36"/>
    </row>
    <row r="80" spans="1:7" ht="32.25" customHeight="1">
      <c r="A80" s="18">
        <v>11</v>
      </c>
      <c r="B80" s="30" t="s">
        <v>122</v>
      </c>
      <c r="C80" s="30"/>
      <c r="D80" s="34" t="s">
        <v>119</v>
      </c>
      <c r="E80" s="34"/>
      <c r="F80" s="35">
        <v>2301.84</v>
      </c>
      <c r="G80" s="36"/>
    </row>
    <row r="81" spans="1:7" ht="46.5" customHeight="1">
      <c r="A81" s="18">
        <v>12</v>
      </c>
      <c r="B81" s="30" t="s">
        <v>123</v>
      </c>
      <c r="C81" s="30"/>
      <c r="D81" s="34" t="s">
        <v>119</v>
      </c>
      <c r="E81" s="34"/>
      <c r="F81" s="35">
        <v>3966.27</v>
      </c>
      <c r="G81" s="36"/>
    </row>
    <row r="82" spans="1:7">
      <c r="A82" s="18">
        <v>13</v>
      </c>
      <c r="B82" s="30" t="s">
        <v>124</v>
      </c>
      <c r="C82" s="30"/>
      <c r="D82" s="34" t="s">
        <v>119</v>
      </c>
      <c r="E82" s="34"/>
      <c r="F82" s="35">
        <v>1040.6500000000001</v>
      </c>
      <c r="G82" s="36"/>
    </row>
    <row r="83" spans="1:7" ht="30" customHeight="1">
      <c r="A83" s="18">
        <v>14</v>
      </c>
      <c r="B83" s="30" t="s">
        <v>125</v>
      </c>
      <c r="C83" s="30"/>
      <c r="D83" s="34" t="s">
        <v>119</v>
      </c>
      <c r="E83" s="34"/>
      <c r="F83" s="35">
        <v>1106.32</v>
      </c>
      <c r="G83" s="36"/>
    </row>
    <row r="84" spans="1:7" ht="33" customHeight="1">
      <c r="A84" s="18">
        <v>15</v>
      </c>
      <c r="B84" s="30" t="s">
        <v>112</v>
      </c>
      <c r="C84" s="30"/>
      <c r="D84" s="34" t="s">
        <v>119</v>
      </c>
      <c r="E84" s="34"/>
      <c r="F84" s="35">
        <v>891.36</v>
      </c>
      <c r="G84" s="36"/>
    </row>
    <row r="85" spans="1:7" ht="30.75" customHeight="1">
      <c r="A85" s="18">
        <v>16</v>
      </c>
      <c r="B85" s="30" t="s">
        <v>112</v>
      </c>
      <c r="C85" s="30"/>
      <c r="D85" s="34" t="s">
        <v>119</v>
      </c>
      <c r="E85" s="34"/>
      <c r="F85" s="35">
        <v>1813.45</v>
      </c>
      <c r="G85" s="36"/>
    </row>
    <row r="86" spans="1:7" ht="36" customHeight="1">
      <c r="A86" s="18">
        <v>17</v>
      </c>
      <c r="B86" s="30" t="s">
        <v>132</v>
      </c>
      <c r="C86" s="30"/>
      <c r="D86" s="34" t="s">
        <v>128</v>
      </c>
      <c r="E86" s="34"/>
      <c r="F86" s="35">
        <v>2805.41</v>
      </c>
      <c r="G86" s="36"/>
    </row>
    <row r="87" spans="1:7" ht="37.5" customHeight="1">
      <c r="A87" s="18">
        <v>18</v>
      </c>
      <c r="B87" s="30" t="s">
        <v>129</v>
      </c>
      <c r="C87" s="30"/>
      <c r="D87" s="34" t="s">
        <v>128</v>
      </c>
      <c r="E87" s="34"/>
      <c r="F87" s="35">
        <v>5232.0200000000004</v>
      </c>
      <c r="G87" s="36"/>
    </row>
    <row r="88" spans="1:7" ht="30.75" customHeight="1">
      <c r="A88" s="18">
        <v>19</v>
      </c>
      <c r="B88" s="30" t="s">
        <v>130</v>
      </c>
      <c r="C88" s="30"/>
      <c r="D88" s="34" t="s">
        <v>128</v>
      </c>
      <c r="E88" s="34"/>
      <c r="F88" s="35">
        <v>4033.25</v>
      </c>
      <c r="G88" s="36"/>
    </row>
    <row r="89" spans="1:7" ht="30.75" customHeight="1">
      <c r="A89" s="18">
        <v>20</v>
      </c>
      <c r="B89" s="30" t="s">
        <v>131</v>
      </c>
      <c r="C89" s="30"/>
      <c r="D89" s="34" t="s">
        <v>128</v>
      </c>
      <c r="E89" s="34"/>
      <c r="F89" s="35">
        <v>5977.1</v>
      </c>
      <c r="G89" s="36"/>
    </row>
    <row r="90" spans="1:7" ht="16.5" customHeight="1">
      <c r="A90" s="18">
        <v>21</v>
      </c>
      <c r="B90" s="30" t="s">
        <v>133</v>
      </c>
      <c r="C90" s="30"/>
      <c r="D90" s="34" t="s">
        <v>128</v>
      </c>
      <c r="E90" s="34"/>
      <c r="F90" s="35">
        <v>906.72</v>
      </c>
      <c r="G90" s="36"/>
    </row>
    <row r="91" spans="1:7" ht="32.25" customHeight="1">
      <c r="A91" s="18">
        <v>22</v>
      </c>
      <c r="B91" s="30" t="s">
        <v>134</v>
      </c>
      <c r="C91" s="30"/>
      <c r="D91" s="34" t="s">
        <v>128</v>
      </c>
      <c r="E91" s="34"/>
      <c r="F91" s="35">
        <v>562.9</v>
      </c>
      <c r="G91" s="36"/>
    </row>
    <row r="92" spans="1:7" ht="35.25" customHeight="1">
      <c r="A92" s="18">
        <v>23</v>
      </c>
      <c r="B92" s="30" t="s">
        <v>135</v>
      </c>
      <c r="C92" s="30"/>
      <c r="D92" s="34" t="s">
        <v>136</v>
      </c>
      <c r="E92" s="34"/>
      <c r="F92" s="35">
        <v>906.72</v>
      </c>
      <c r="G92" s="36"/>
    </row>
    <row r="93" spans="1:7" ht="49.5" customHeight="1">
      <c r="A93" s="18">
        <v>24</v>
      </c>
      <c r="B93" s="30" t="s">
        <v>137</v>
      </c>
      <c r="C93" s="30"/>
      <c r="D93" s="34" t="s">
        <v>138</v>
      </c>
      <c r="E93" s="34"/>
      <c r="F93" s="35">
        <v>2737.64</v>
      </c>
      <c r="G93" s="36"/>
    </row>
    <row r="94" spans="1:7" ht="47.25" customHeight="1">
      <c r="A94" s="18">
        <v>25</v>
      </c>
      <c r="B94" s="30" t="s">
        <v>137</v>
      </c>
      <c r="C94" s="30"/>
      <c r="D94" s="34" t="s">
        <v>138</v>
      </c>
      <c r="E94" s="34"/>
      <c r="F94" s="35">
        <v>986.36</v>
      </c>
      <c r="G94" s="36"/>
    </row>
    <row r="95" spans="1:7" ht="53.25" customHeight="1">
      <c r="A95" s="18">
        <v>26</v>
      </c>
      <c r="B95" s="30" t="s">
        <v>139</v>
      </c>
      <c r="C95" s="30"/>
      <c r="D95" s="34" t="s">
        <v>138</v>
      </c>
      <c r="E95" s="34"/>
      <c r="F95" s="35">
        <v>1340.92</v>
      </c>
      <c r="G95" s="36"/>
    </row>
    <row r="96" spans="1:7" ht="81.75" customHeight="1">
      <c r="A96" s="18">
        <v>27</v>
      </c>
      <c r="B96" s="30" t="s">
        <v>140</v>
      </c>
      <c r="C96" s="30"/>
      <c r="D96" s="34" t="s">
        <v>138</v>
      </c>
      <c r="E96" s="34"/>
      <c r="F96" s="35">
        <v>2430.06</v>
      </c>
      <c r="G96" s="36"/>
    </row>
    <row r="97" spans="1:7" ht="45.75" customHeight="1">
      <c r="A97" s="18">
        <v>28</v>
      </c>
      <c r="B97" s="30" t="s">
        <v>141</v>
      </c>
      <c r="C97" s="30"/>
      <c r="D97" s="34" t="s">
        <v>138</v>
      </c>
      <c r="E97" s="34"/>
      <c r="F97" s="35">
        <v>1542.65</v>
      </c>
      <c r="G97" s="36"/>
    </row>
    <row r="98" spans="1:7" ht="38.25" customHeight="1">
      <c r="A98" s="18">
        <v>29</v>
      </c>
      <c r="B98" s="30" t="s">
        <v>134</v>
      </c>
      <c r="C98" s="30"/>
      <c r="D98" s="34" t="s">
        <v>138</v>
      </c>
      <c r="E98" s="34"/>
      <c r="F98" s="35">
        <v>971.34</v>
      </c>
      <c r="G98" s="36"/>
    </row>
    <row r="99" spans="1:7" ht="30.75" customHeight="1">
      <c r="A99" s="18">
        <v>30</v>
      </c>
      <c r="B99" s="30" t="s">
        <v>142</v>
      </c>
      <c r="C99" s="30"/>
      <c r="D99" s="34" t="s">
        <v>143</v>
      </c>
      <c r="E99" s="34"/>
      <c r="F99" s="35">
        <v>2895.18</v>
      </c>
      <c r="G99" s="36"/>
    </row>
    <row r="100" spans="1:7" ht="17.25" customHeight="1">
      <c r="A100" s="18">
        <v>31</v>
      </c>
      <c r="B100" s="30" t="s">
        <v>134</v>
      </c>
      <c r="C100" s="30"/>
      <c r="D100" s="34" t="s">
        <v>143</v>
      </c>
      <c r="E100" s="34"/>
      <c r="F100" s="35">
        <v>1153.83</v>
      </c>
      <c r="G100" s="36"/>
    </row>
    <row r="101" spans="1:7" ht="30.75" customHeight="1">
      <c r="A101" s="18">
        <v>32</v>
      </c>
      <c r="B101" s="30" t="s">
        <v>113</v>
      </c>
      <c r="C101" s="30"/>
      <c r="D101" s="34" t="s">
        <v>144</v>
      </c>
      <c r="E101" s="34"/>
      <c r="F101" s="35">
        <v>17663</v>
      </c>
      <c r="G101" s="36"/>
    </row>
    <row r="102" spans="1:7">
      <c r="A102" s="18">
        <v>33</v>
      </c>
      <c r="B102" s="30" t="s">
        <v>145</v>
      </c>
      <c r="C102" s="30"/>
      <c r="D102" s="34" t="s">
        <v>144</v>
      </c>
      <c r="E102" s="34"/>
      <c r="F102" s="35">
        <v>91442</v>
      </c>
      <c r="G102" s="36"/>
    </row>
    <row r="103" spans="1:7" ht="30.75" customHeight="1">
      <c r="A103" s="18">
        <v>34</v>
      </c>
      <c r="B103" s="30" t="s">
        <v>146</v>
      </c>
      <c r="C103" s="30"/>
      <c r="D103" s="34" t="s">
        <v>144</v>
      </c>
      <c r="E103" s="34"/>
      <c r="F103" s="35">
        <v>3038.68</v>
      </c>
      <c r="G103" s="36"/>
    </row>
    <row r="104" spans="1:7" ht="52.5" customHeight="1">
      <c r="A104" s="18">
        <v>35</v>
      </c>
      <c r="B104" s="30" t="s">
        <v>147</v>
      </c>
      <c r="C104" s="30"/>
      <c r="D104" s="34" t="s">
        <v>148</v>
      </c>
      <c r="E104" s="34"/>
      <c r="F104" s="35">
        <v>3376.8</v>
      </c>
      <c r="G104" s="36"/>
    </row>
    <row r="105" spans="1:7" ht="48" customHeight="1">
      <c r="A105" s="18">
        <v>36</v>
      </c>
      <c r="B105" s="30" t="s">
        <v>149</v>
      </c>
      <c r="C105" s="30"/>
      <c r="D105" s="34" t="s">
        <v>148</v>
      </c>
      <c r="E105" s="34"/>
      <c r="F105" s="35">
        <v>1196.81</v>
      </c>
      <c r="G105" s="36"/>
    </row>
    <row r="106" spans="1:7" ht="33.75" customHeight="1">
      <c r="A106" s="18">
        <v>37</v>
      </c>
      <c r="B106" s="30" t="s">
        <v>150</v>
      </c>
      <c r="C106" s="30"/>
      <c r="D106" s="34" t="s">
        <v>148</v>
      </c>
      <c r="E106" s="34"/>
      <c r="F106" s="35">
        <v>1494.91</v>
      </c>
      <c r="G106" s="36"/>
    </row>
    <row r="107" spans="1:7" ht="50.25" customHeight="1">
      <c r="A107" s="18">
        <v>38</v>
      </c>
      <c r="B107" s="30" t="s">
        <v>151</v>
      </c>
      <c r="C107" s="30"/>
      <c r="D107" s="34" t="s">
        <v>148</v>
      </c>
      <c r="E107" s="34"/>
      <c r="F107" s="35">
        <v>1259.33</v>
      </c>
      <c r="G107" s="36"/>
    </row>
    <row r="108" spans="1:7" ht="48" customHeight="1">
      <c r="A108" s="18">
        <v>39</v>
      </c>
      <c r="B108" s="30" t="s">
        <v>152</v>
      </c>
      <c r="C108" s="30"/>
      <c r="D108" s="34" t="s">
        <v>148</v>
      </c>
      <c r="E108" s="34"/>
      <c r="F108" s="35">
        <v>863.59</v>
      </c>
      <c r="G108" s="36"/>
    </row>
    <row r="109" spans="1:7" ht="50.25" customHeight="1">
      <c r="A109" s="18">
        <v>40</v>
      </c>
      <c r="B109" s="30" t="s">
        <v>153</v>
      </c>
      <c r="C109" s="30"/>
      <c r="D109" s="34" t="s">
        <v>148</v>
      </c>
      <c r="E109" s="34"/>
      <c r="F109" s="35">
        <v>1439.23</v>
      </c>
      <c r="G109" s="36"/>
    </row>
    <row r="110" spans="1:7" ht="50.25" customHeight="1">
      <c r="A110" s="18">
        <v>41</v>
      </c>
      <c r="B110" s="30" t="s">
        <v>154</v>
      </c>
      <c r="C110" s="30"/>
      <c r="D110" s="34" t="s">
        <v>148</v>
      </c>
      <c r="E110" s="34"/>
      <c r="F110" s="35">
        <v>2698.56</v>
      </c>
      <c r="G110" s="36"/>
    </row>
    <row r="111" spans="1:7" ht="76.5" customHeight="1">
      <c r="A111" s="18">
        <v>42</v>
      </c>
      <c r="B111" s="30" t="s">
        <v>155</v>
      </c>
      <c r="C111" s="30"/>
      <c r="D111" s="34" t="s">
        <v>148</v>
      </c>
      <c r="E111" s="34"/>
      <c r="F111" s="35">
        <v>2430.64</v>
      </c>
      <c r="G111" s="36"/>
    </row>
    <row r="112" spans="1:7" ht="66" customHeight="1">
      <c r="A112" s="18">
        <v>43</v>
      </c>
      <c r="B112" s="30" t="s">
        <v>156</v>
      </c>
      <c r="C112" s="30"/>
      <c r="D112" s="34" t="s">
        <v>148</v>
      </c>
      <c r="E112" s="34"/>
      <c r="F112" s="35">
        <v>2430.64</v>
      </c>
      <c r="G112" s="36"/>
    </row>
    <row r="113" spans="1:7" ht="30" customHeight="1">
      <c r="A113" s="18">
        <v>44</v>
      </c>
      <c r="B113" s="30" t="s">
        <v>157</v>
      </c>
      <c r="C113" s="30"/>
      <c r="D113" s="34" t="s">
        <v>148</v>
      </c>
      <c r="E113" s="34"/>
      <c r="F113" s="35">
        <v>863.59</v>
      </c>
      <c r="G113" s="36"/>
    </row>
    <row r="114" spans="1:7" ht="34.5" customHeight="1">
      <c r="A114" s="18">
        <v>45</v>
      </c>
      <c r="B114" s="30" t="s">
        <v>158</v>
      </c>
      <c r="C114" s="30"/>
      <c r="D114" s="34" t="s">
        <v>148</v>
      </c>
      <c r="E114" s="34"/>
      <c r="F114" s="35">
        <v>2430.64</v>
      </c>
      <c r="G114" s="36"/>
    </row>
    <row r="115" spans="1:7" ht="46.5" customHeight="1">
      <c r="A115" s="18">
        <v>46</v>
      </c>
      <c r="B115" s="30" t="s">
        <v>159</v>
      </c>
      <c r="C115" s="30"/>
      <c r="D115" s="34" t="s">
        <v>148</v>
      </c>
      <c r="E115" s="34"/>
      <c r="F115" s="35">
        <v>3238.48</v>
      </c>
      <c r="G115" s="36"/>
    </row>
    <row r="116" spans="1:7" ht="37.5" customHeight="1">
      <c r="A116" s="18">
        <v>47</v>
      </c>
      <c r="B116" s="30" t="s">
        <v>160</v>
      </c>
      <c r="C116" s="30"/>
      <c r="D116" s="34" t="s">
        <v>148</v>
      </c>
      <c r="E116" s="34"/>
      <c r="F116" s="35">
        <v>2092.27</v>
      </c>
      <c r="G116" s="36"/>
    </row>
    <row r="117" spans="1:7">
      <c r="A117" s="18">
        <v>48</v>
      </c>
      <c r="B117" s="30" t="s">
        <v>145</v>
      </c>
      <c r="C117" s="30"/>
      <c r="D117" s="34" t="s">
        <v>148</v>
      </c>
      <c r="E117" s="34"/>
      <c r="F117" s="35">
        <v>9587</v>
      </c>
      <c r="G117" s="36"/>
    </row>
    <row r="118" spans="1:7" ht="31.5" customHeight="1">
      <c r="A118" s="18">
        <v>49</v>
      </c>
      <c r="B118" s="30" t="s">
        <v>167</v>
      </c>
      <c r="C118" s="30"/>
      <c r="D118" s="34" t="s">
        <v>168</v>
      </c>
      <c r="E118" s="34"/>
      <c r="F118" s="35">
        <v>810.85</v>
      </c>
      <c r="G118" s="36"/>
    </row>
    <row r="119" spans="1:7" ht="33" customHeight="1">
      <c r="A119" s="18">
        <v>50</v>
      </c>
      <c r="B119" s="30" t="s">
        <v>169</v>
      </c>
      <c r="C119" s="30"/>
      <c r="D119" s="34" t="s">
        <v>168</v>
      </c>
      <c r="E119" s="34"/>
      <c r="F119" s="35">
        <v>3129.15</v>
      </c>
      <c r="G119" s="36"/>
    </row>
    <row r="120" spans="1:7" ht="33" customHeight="1">
      <c r="A120" s="18">
        <v>51</v>
      </c>
      <c r="B120" s="30" t="s">
        <v>170</v>
      </c>
      <c r="C120" s="30"/>
      <c r="D120" s="34" t="s">
        <v>168</v>
      </c>
      <c r="E120" s="34"/>
      <c r="F120" s="35">
        <v>2671.17</v>
      </c>
      <c r="G120" s="36"/>
    </row>
    <row r="121" spans="1:7" ht="19.5" customHeight="1">
      <c r="A121" s="18">
        <v>52</v>
      </c>
      <c r="B121" s="30" t="s">
        <v>171</v>
      </c>
      <c r="C121" s="30"/>
      <c r="D121" s="34" t="s">
        <v>168</v>
      </c>
      <c r="E121" s="34"/>
      <c r="F121" s="35">
        <v>3678.5</v>
      </c>
      <c r="G121" s="36"/>
    </row>
    <row r="122" spans="1:7" ht="30" customHeight="1">
      <c r="A122" s="18">
        <v>53</v>
      </c>
      <c r="B122" s="30" t="s">
        <v>172</v>
      </c>
      <c r="C122" s="30"/>
      <c r="D122" s="34" t="s">
        <v>168</v>
      </c>
      <c r="E122" s="34"/>
      <c r="F122" s="35">
        <v>953.86</v>
      </c>
      <c r="G122" s="36"/>
    </row>
    <row r="123" spans="1:7" ht="35.25" customHeight="1">
      <c r="A123" s="18">
        <v>54</v>
      </c>
      <c r="B123" s="30" t="s">
        <v>173</v>
      </c>
      <c r="C123" s="30"/>
      <c r="D123" s="34" t="s">
        <v>174</v>
      </c>
      <c r="E123" s="34"/>
      <c r="F123" s="35">
        <v>4422.62</v>
      </c>
      <c r="G123" s="36"/>
    </row>
    <row r="124" spans="1:7" ht="47.25" customHeight="1">
      <c r="A124" s="18">
        <v>55</v>
      </c>
      <c r="B124" s="30" t="s">
        <v>175</v>
      </c>
      <c r="C124" s="30"/>
      <c r="D124" s="34" t="s">
        <v>174</v>
      </c>
      <c r="E124" s="34"/>
      <c r="F124" s="35">
        <v>1263.23</v>
      </c>
      <c r="G124" s="36"/>
    </row>
    <row r="125" spans="1:7" ht="31.5" customHeight="1">
      <c r="A125" s="9"/>
      <c r="B125" s="27" t="s">
        <v>70</v>
      </c>
      <c r="C125" s="28"/>
      <c r="D125" s="29"/>
      <c r="E125" s="25"/>
      <c r="F125" s="24">
        <f>SUM(F70:G124)</f>
        <v>250078.34</v>
      </c>
      <c r="G125" s="25"/>
    </row>
    <row r="127" spans="1:7">
      <c r="A127" s="1" t="s">
        <v>27</v>
      </c>
      <c r="D127" s="7">
        <f>3.4*H4*C6</f>
        <v>440484.96</v>
      </c>
      <c r="E127" s="1" t="s">
        <v>28</v>
      </c>
    </row>
    <row r="128" spans="1:7">
      <c r="A128" s="1" t="s">
        <v>29</v>
      </c>
      <c r="D128" s="7">
        <f>F132*5.3%</f>
        <v>103479.83091999999</v>
      </c>
      <c r="E128" s="1" t="s">
        <v>28</v>
      </c>
    </row>
    <row r="130" spans="1:7">
      <c r="A130" s="1" t="s">
        <v>41</v>
      </c>
    </row>
    <row r="131" spans="1:7">
      <c r="A131" s="1" t="s">
        <v>165</v>
      </c>
    </row>
    <row r="132" spans="1:7">
      <c r="B132" s="1" t="s">
        <v>40</v>
      </c>
      <c r="F132" s="7">
        <f>1088684.13+863765.51</f>
        <v>1952449.64</v>
      </c>
      <c r="G132" s="1" t="s">
        <v>28</v>
      </c>
    </row>
    <row r="133" spans="1:7">
      <c r="F133" s="7"/>
    </row>
    <row r="134" spans="1:7">
      <c r="A134" s="1" t="s">
        <v>166</v>
      </c>
    </row>
    <row r="135" spans="1:7">
      <c r="B135" s="1" t="s">
        <v>39</v>
      </c>
      <c r="F135" s="7">
        <f>F65+F125+D127</f>
        <v>1672585.652</v>
      </c>
      <c r="G135" s="1" t="s">
        <v>28</v>
      </c>
    </row>
    <row r="137" spans="1:7" ht="40.5" customHeight="1"/>
    <row r="138" spans="1:7">
      <c r="A138" s="1" t="s">
        <v>30</v>
      </c>
    </row>
    <row r="140" spans="1:7" ht="76.5">
      <c r="A140" s="8" t="s">
        <v>31</v>
      </c>
      <c r="B140" s="26" t="s">
        <v>32</v>
      </c>
      <c r="C140" s="26"/>
      <c r="D140" s="8" t="s">
        <v>33</v>
      </c>
      <c r="E140" s="26" t="s">
        <v>34</v>
      </c>
      <c r="F140" s="26"/>
      <c r="G140" s="8" t="s">
        <v>35</v>
      </c>
    </row>
    <row r="141" spans="1:7" ht="30" customHeight="1">
      <c r="A141" s="23" t="s">
        <v>36</v>
      </c>
      <c r="B141" s="22" t="s">
        <v>54</v>
      </c>
      <c r="C141" s="22"/>
      <c r="D141" s="10">
        <v>22</v>
      </c>
      <c r="E141" s="22" t="s">
        <v>56</v>
      </c>
      <c r="F141" s="22"/>
      <c r="G141" s="10">
        <v>22</v>
      </c>
    </row>
    <row r="142" spans="1:7" ht="32.25" customHeight="1">
      <c r="A142" s="23"/>
      <c r="B142" s="22" t="s">
        <v>42</v>
      </c>
      <c r="C142" s="22"/>
      <c r="D142" s="10">
        <v>6</v>
      </c>
      <c r="E142" s="22" t="s">
        <v>56</v>
      </c>
      <c r="F142" s="22"/>
      <c r="G142" s="10">
        <v>6</v>
      </c>
    </row>
    <row r="143" spans="1:7" ht="28.5" customHeight="1">
      <c r="A143" s="23"/>
      <c r="B143" s="22" t="s">
        <v>43</v>
      </c>
      <c r="C143" s="22"/>
      <c r="D143" s="10">
        <v>2</v>
      </c>
      <c r="E143" s="22" t="s">
        <v>56</v>
      </c>
      <c r="F143" s="22"/>
      <c r="G143" s="10">
        <v>2</v>
      </c>
    </row>
    <row r="144" spans="1:7" ht="33.75" customHeight="1">
      <c r="A144" s="10" t="s">
        <v>44</v>
      </c>
      <c r="B144" s="22" t="s">
        <v>45</v>
      </c>
      <c r="C144" s="22"/>
      <c r="D144" s="10"/>
      <c r="E144" s="22" t="s">
        <v>57</v>
      </c>
      <c r="F144" s="22"/>
      <c r="G144" s="10"/>
    </row>
    <row r="145" spans="1:7" ht="43.5" customHeight="1">
      <c r="A145" s="23" t="s">
        <v>46</v>
      </c>
      <c r="B145" s="22" t="s">
        <v>55</v>
      </c>
      <c r="C145" s="22"/>
      <c r="D145" s="10">
        <v>12</v>
      </c>
      <c r="E145" s="22" t="s">
        <v>58</v>
      </c>
      <c r="F145" s="22"/>
      <c r="G145" s="10">
        <v>12</v>
      </c>
    </row>
    <row r="146" spans="1:7" ht="69" customHeight="1">
      <c r="A146" s="23"/>
      <c r="B146" s="22" t="s">
        <v>47</v>
      </c>
      <c r="C146" s="22"/>
      <c r="D146" s="10"/>
      <c r="E146" s="22" t="s">
        <v>59</v>
      </c>
      <c r="F146" s="22"/>
      <c r="G146" s="10"/>
    </row>
    <row r="147" spans="1:7" ht="37.5" customHeight="1">
      <c r="A147" s="23"/>
      <c r="B147" s="22" t="s">
        <v>51</v>
      </c>
      <c r="C147" s="22"/>
      <c r="D147" s="10">
        <v>30</v>
      </c>
      <c r="E147" s="22" t="s">
        <v>60</v>
      </c>
      <c r="F147" s="22"/>
      <c r="G147" s="10">
        <v>30</v>
      </c>
    </row>
    <row r="148" spans="1:7" ht="60" customHeight="1">
      <c r="A148" s="23"/>
      <c r="B148" s="22" t="s">
        <v>52</v>
      </c>
      <c r="C148" s="22"/>
      <c r="D148" s="10"/>
      <c r="E148" s="22" t="s">
        <v>61</v>
      </c>
      <c r="F148" s="22"/>
      <c r="G148" s="10"/>
    </row>
    <row r="149" spans="1:7" ht="33" customHeight="1">
      <c r="A149" s="23"/>
      <c r="B149" s="22" t="s">
        <v>53</v>
      </c>
      <c r="C149" s="22"/>
      <c r="D149" s="10"/>
      <c r="E149" s="22" t="s">
        <v>62</v>
      </c>
      <c r="F149" s="22"/>
      <c r="G149" s="10"/>
    </row>
    <row r="150" spans="1:7" ht="42.75" customHeight="1">
      <c r="A150" s="23"/>
      <c r="B150" s="22" t="s">
        <v>48</v>
      </c>
      <c r="C150" s="22"/>
      <c r="D150" s="10">
        <v>6</v>
      </c>
      <c r="E150" s="22" t="s">
        <v>63</v>
      </c>
      <c r="F150" s="22"/>
      <c r="G150" s="10">
        <v>6</v>
      </c>
    </row>
    <row r="151" spans="1:7" ht="36" customHeight="1">
      <c r="A151" s="23"/>
      <c r="B151" s="22" t="s">
        <v>49</v>
      </c>
      <c r="C151" s="22"/>
      <c r="D151" s="10">
        <v>3</v>
      </c>
      <c r="E151" s="22" t="s">
        <v>58</v>
      </c>
      <c r="F151" s="22"/>
      <c r="G151" s="10">
        <v>3</v>
      </c>
    </row>
    <row r="152" spans="1:7">
      <c r="A152" s="23"/>
      <c r="B152" s="22" t="s">
        <v>50</v>
      </c>
      <c r="C152" s="22"/>
      <c r="D152" s="10">
        <v>8</v>
      </c>
      <c r="E152" s="22"/>
      <c r="F152" s="22"/>
      <c r="G152" s="10">
        <v>8</v>
      </c>
    </row>
    <row r="155" spans="1:7">
      <c r="A155" s="1" t="s">
        <v>66</v>
      </c>
      <c r="F155" s="1" t="s">
        <v>65</v>
      </c>
    </row>
    <row r="157" spans="1:7">
      <c r="A157" s="1" t="s">
        <v>69</v>
      </c>
      <c r="F15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70">
    <mergeCell ref="F121:G121"/>
    <mergeCell ref="F122:G122"/>
    <mergeCell ref="F123:G123"/>
    <mergeCell ref="F124:G124"/>
    <mergeCell ref="A39:A40"/>
    <mergeCell ref="F39:F40"/>
    <mergeCell ref="G39:G40"/>
    <mergeCell ref="A41:A42"/>
    <mergeCell ref="F41:F42"/>
    <mergeCell ref="G41:G42"/>
    <mergeCell ref="A43:A44"/>
    <mergeCell ref="F43:F44"/>
    <mergeCell ref="G43:G44"/>
    <mergeCell ref="A45:A46"/>
    <mergeCell ref="F45:F46"/>
    <mergeCell ref="G45:G46"/>
    <mergeCell ref="A47:A48"/>
    <mergeCell ref="F47:F48"/>
    <mergeCell ref="G47:G48"/>
    <mergeCell ref="A49:A50"/>
    <mergeCell ref="F49:F50"/>
    <mergeCell ref="G49:G50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10:G110"/>
    <mergeCell ref="F111:G111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72:G72"/>
    <mergeCell ref="F73:G73"/>
    <mergeCell ref="F74:G74"/>
    <mergeCell ref="F75:G75"/>
    <mergeCell ref="F76:G76"/>
    <mergeCell ref="F77:G77"/>
    <mergeCell ref="F78:G78"/>
    <mergeCell ref="F84:G84"/>
    <mergeCell ref="F87:G87"/>
    <mergeCell ref="D121:E121"/>
    <mergeCell ref="D122:E122"/>
    <mergeCell ref="D123:E123"/>
    <mergeCell ref="D124:E124"/>
    <mergeCell ref="F79:G79"/>
    <mergeCell ref="F80:G80"/>
    <mergeCell ref="F81:G81"/>
    <mergeCell ref="F82:G82"/>
    <mergeCell ref="F83:G83"/>
    <mergeCell ref="F85:G85"/>
    <mergeCell ref="F86:G86"/>
    <mergeCell ref="F88:G88"/>
    <mergeCell ref="F89:G89"/>
    <mergeCell ref="F90:G90"/>
    <mergeCell ref="F91:G91"/>
    <mergeCell ref="F92:G92"/>
    <mergeCell ref="F93:G93"/>
    <mergeCell ref="F94:G94"/>
    <mergeCell ref="F95:G95"/>
    <mergeCell ref="F105:G105"/>
    <mergeCell ref="F106:G106"/>
    <mergeCell ref="F107:G107"/>
    <mergeCell ref="F108:G108"/>
    <mergeCell ref="F109:G109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05:E105"/>
    <mergeCell ref="D106:E106"/>
    <mergeCell ref="D107:E107"/>
    <mergeCell ref="D108:E108"/>
    <mergeCell ref="D109:E109"/>
    <mergeCell ref="D110:E110"/>
    <mergeCell ref="D111:E111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79:E79"/>
    <mergeCell ref="D80:E80"/>
    <mergeCell ref="D81:E81"/>
    <mergeCell ref="D82:E82"/>
    <mergeCell ref="D83:E83"/>
    <mergeCell ref="D85:E85"/>
    <mergeCell ref="D86:E86"/>
    <mergeCell ref="D72:E72"/>
    <mergeCell ref="D73:E73"/>
    <mergeCell ref="D74:E74"/>
    <mergeCell ref="D75:E75"/>
    <mergeCell ref="D76:E76"/>
    <mergeCell ref="D77:E77"/>
    <mergeCell ref="D78:E78"/>
    <mergeCell ref="D84:E84"/>
    <mergeCell ref="A1:G1"/>
    <mergeCell ref="A2:G2"/>
    <mergeCell ref="A3:G3"/>
    <mergeCell ref="A4:G4"/>
    <mergeCell ref="B56:C56"/>
    <mergeCell ref="D56:E56"/>
    <mergeCell ref="F56:G56"/>
    <mergeCell ref="B59:C59"/>
    <mergeCell ref="D59:E59"/>
    <mergeCell ref="F59:G59"/>
    <mergeCell ref="B57:C57"/>
    <mergeCell ref="D57:E57"/>
    <mergeCell ref="F57:G57"/>
    <mergeCell ref="B58:C58"/>
    <mergeCell ref="D58:E58"/>
    <mergeCell ref="F58:G58"/>
    <mergeCell ref="A17:D17"/>
    <mergeCell ref="E17:F17"/>
    <mergeCell ref="A18:D18"/>
    <mergeCell ref="A19:D19"/>
    <mergeCell ref="A20:D20"/>
    <mergeCell ref="A21:D21"/>
    <mergeCell ref="E18:F18"/>
    <mergeCell ref="E19:F19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B69:C69"/>
    <mergeCell ref="D69:E69"/>
    <mergeCell ref="F69:G69"/>
    <mergeCell ref="B70:C70"/>
    <mergeCell ref="B71:C71"/>
    <mergeCell ref="B64:C64"/>
    <mergeCell ref="D64:E64"/>
    <mergeCell ref="F64:G64"/>
    <mergeCell ref="B65:C65"/>
    <mergeCell ref="D65:E65"/>
    <mergeCell ref="F65:G65"/>
    <mergeCell ref="D70:E70"/>
    <mergeCell ref="D71:E71"/>
    <mergeCell ref="F70:G70"/>
    <mergeCell ref="F71:G71"/>
    <mergeCell ref="B76:C76"/>
    <mergeCell ref="B77:C77"/>
    <mergeCell ref="B78:C78"/>
    <mergeCell ref="B79:C79"/>
    <mergeCell ref="B80:C80"/>
    <mergeCell ref="B81:C81"/>
    <mergeCell ref="B84:C84"/>
    <mergeCell ref="B72:C72"/>
    <mergeCell ref="B73:C73"/>
    <mergeCell ref="B74:C74"/>
    <mergeCell ref="B75:C75"/>
    <mergeCell ref="B87:C87"/>
    <mergeCell ref="B88:C88"/>
    <mergeCell ref="B89:C89"/>
    <mergeCell ref="B90:C90"/>
    <mergeCell ref="B91:C91"/>
    <mergeCell ref="B92:C92"/>
    <mergeCell ref="B82:C82"/>
    <mergeCell ref="B83:C83"/>
    <mergeCell ref="B85:C85"/>
    <mergeCell ref="B86:C86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10:C11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20:C120"/>
    <mergeCell ref="F125:G125"/>
    <mergeCell ref="B140:C140"/>
    <mergeCell ref="E140:F140"/>
    <mergeCell ref="A141:A143"/>
    <mergeCell ref="B141:C141"/>
    <mergeCell ref="E141:F141"/>
    <mergeCell ref="B142:C142"/>
    <mergeCell ref="E142:F142"/>
    <mergeCell ref="B143:C143"/>
    <mergeCell ref="E143:F143"/>
    <mergeCell ref="B125:C125"/>
    <mergeCell ref="D125:E125"/>
    <mergeCell ref="B144:C144"/>
    <mergeCell ref="E144:F144"/>
    <mergeCell ref="A145:A152"/>
    <mergeCell ref="B145:C145"/>
    <mergeCell ref="E145:F145"/>
    <mergeCell ref="B146:C146"/>
    <mergeCell ref="E146:F146"/>
    <mergeCell ref="B147:C147"/>
    <mergeCell ref="E147:F147"/>
    <mergeCell ref="B151:C151"/>
    <mergeCell ref="E151:F151"/>
    <mergeCell ref="B152:C152"/>
    <mergeCell ref="E152:F152"/>
    <mergeCell ref="B148:C148"/>
    <mergeCell ref="E148:F148"/>
    <mergeCell ref="B149:C149"/>
    <mergeCell ref="E149:F149"/>
    <mergeCell ref="B150:C150"/>
    <mergeCell ref="E150:F150"/>
    <mergeCell ref="C27:D27"/>
    <mergeCell ref="E27:F27"/>
    <mergeCell ref="E20:F20"/>
    <mergeCell ref="E21:F21"/>
    <mergeCell ref="C24:D24"/>
    <mergeCell ref="A24:B24"/>
    <mergeCell ref="E24:F24"/>
    <mergeCell ref="C25:D25"/>
    <mergeCell ref="E25:F25"/>
    <mergeCell ref="C26:D26"/>
    <mergeCell ref="E26:F26"/>
  </mergeCells>
  <pageMargins left="0.2" right="0.2" top="0.47" bottom="0.5699999999999999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2015-03-10T13:46:17Z</dcterms:modified>
</cp:coreProperties>
</file>