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93"/>
  <c r="F54"/>
  <c r="F52"/>
  <c r="D94"/>
  <c r="F91"/>
  <c r="F51"/>
  <c r="F50"/>
  <c r="E44"/>
  <c r="D44"/>
  <c r="B43"/>
  <c r="B42"/>
  <c r="B41"/>
  <c r="B40"/>
  <c r="B39"/>
  <c r="B38"/>
  <c r="B37"/>
  <c r="B36"/>
  <c r="C6"/>
  <c r="F53" s="1"/>
  <c r="G44" l="1"/>
  <c r="F55"/>
  <c r="F101" s="1"/>
</calcChain>
</file>

<file path=xl/sharedStrings.xml><?xml version="1.0" encoding="utf-8"?>
<sst xmlns="http://schemas.openxmlformats.org/spreadsheetml/2006/main" count="193" uniqueCount="151">
  <si>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</si>
  <si>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</si>
  <si>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</si>
  <si>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</si>
  <si>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</si>
  <si>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</si>
  <si>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</si>
  <si>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</si>
  <si>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</si>
  <si>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</si>
  <si>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</si>
  <si>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</si>
  <si>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</si>
  <si>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</si>
  <si>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</si>
  <si>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</si>
  <si>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</si>
  <si>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</si>
  <si>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</si>
  <si>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</si>
  <si>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</si>
  <si>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</si>
  <si>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</si>
  <si>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</si>
  <si>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</si>
  <si>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</si>
  <si>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</si>
  <si>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</si>
  <si>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</si>
  <si>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</si>
  <si>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</si>
  <si>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</si>
  <si>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</si>
  <si>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</si>
  <si>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</si>
  <si>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</si>
  <si>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</si>
  <si>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</si>
  <si>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</si>
  <si>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</si>
  <si>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</si>
  <si>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</si>
  <si>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</si>
  <si>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</si>
  <si>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</si>
  <si>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</si>
  <si>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</si>
  <si>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</si>
  <si>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</si>
  <si>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</si>
  <si>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</si>
  <si>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</si>
  <si>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</si>
  <si>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</si>
  <si>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</si>
  <si>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</si>
  <si>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</si>
  <si>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</si>
  <si>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</si>
  <si>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</si>
  <si>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</si>
  <si>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</si>
  <si>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</si>
  <si>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</si>
  <si>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</si>
  <si>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</si>
  <si>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13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</si>
  <si>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</si>
  <si>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</si>
  <si>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</si>
  <si>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</si>
  <si>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</si>
  <si>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</si>
  <si>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</si>
  <si>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</si>
  <si>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</si>
  <si>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</si>
  <si>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</si>
  <si>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</si>
  <si>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</si>
  <si>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</si>
  <si>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</si>
  <si>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</si>
  <si>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</si>
  <si>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</si>
  <si>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</si>
  <si>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</si>
  <si>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</si>
  <si>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</si>
  <si>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</si>
  <si>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</si>
  <si>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29.08.2013г.</t>
  </si>
  <si>
    <t>341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</si>
  <si>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</si>
  <si>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</si>
  <si>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</si>
  <si>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</si>
  <si>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</si>
  <si>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</si>
  <si>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</si>
  <si>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</si>
  <si>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фурнитуры на дверь</t>
  </si>
  <si>
    <t>Январь</t>
  </si>
  <si>
    <t>Очистка кровли от снега, сосулек</t>
  </si>
  <si>
    <t>Очистка крыши от снега и сосулек</t>
  </si>
  <si>
    <t>Ремонт освещения площадок, замена патрона</t>
  </si>
  <si>
    <t>Февраль</t>
  </si>
  <si>
    <t>Удаление с кровли снега и наледи</t>
  </si>
  <si>
    <t>Смена дверного блока входа в подвал</t>
  </si>
  <si>
    <t>Март</t>
  </si>
  <si>
    <t>Переврезка стояка ХВ в подвале</t>
  </si>
  <si>
    <t>Замена стояка канализации в подвале</t>
  </si>
  <si>
    <t>Прочистка канализации в подвале под.1</t>
  </si>
  <si>
    <t>Ремонт освещения в подвале, демонтаж старой проводки</t>
  </si>
  <si>
    <t>Демонтаж антенн</t>
  </si>
  <si>
    <t>Установка оконной створки</t>
  </si>
  <si>
    <t>Апрель</t>
  </si>
  <si>
    <t>Прочистка лежака канализации в подвале</t>
  </si>
  <si>
    <t>Замена выключателя, ремонт освещения площадок</t>
  </si>
  <si>
    <t>Ремонт кровли</t>
  </si>
  <si>
    <t>Май</t>
  </si>
  <si>
    <t>кв.11 замена стояка канализации</t>
  </si>
  <si>
    <t>кв.11 заделка отверстия в межэтажном перекрытии после замены канализационного стояка</t>
  </si>
  <si>
    <t>Ремонт входной площадки и отмостки</t>
  </si>
  <si>
    <t>Июль</t>
  </si>
  <si>
    <t>Спиливание дерева</t>
  </si>
  <si>
    <t>Ремонт деревянного ограждения</t>
  </si>
  <si>
    <t>Август</t>
  </si>
  <si>
    <t>Ремонт щита этажного</t>
  </si>
  <si>
    <t>кв.8 замена подводки отопления</t>
  </si>
  <si>
    <t>Сентябрь</t>
  </si>
  <si>
    <t>кв.23,27 ремонт стояка отопления</t>
  </si>
  <si>
    <t>Заполнение системы отопления</t>
  </si>
  <si>
    <t>кв.1 замена участка стояка канализации</t>
  </si>
  <si>
    <t>Октябрь</t>
  </si>
  <si>
    <t>Заполнение системы отопления, наладка циркуляции</t>
  </si>
  <si>
    <t>кв.24 наладка системы отопления</t>
  </si>
  <si>
    <t>Смена запорного устройства выхода на чердак</t>
  </si>
  <si>
    <t>Декабрь</t>
  </si>
  <si>
    <t>Смена стекол и ремонт оконных переплетов в подъезде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</si>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</sst>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topLeftCell="A116" workbookViewId="0">
      <selection activeCell="F128" sqref="F12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50" t="s">
        <v>0</v>
      </c>
      <c r="B1" s="50"/>
      <c r="C1" s="50"/>
      <c r="D1" s="50"/>
      <c r="E1" s="50"/>
      <c r="F1" s="50"/>
      <c r="G1" s="50"/>
    </row>
    <row r="2" spans="1:8">
      <c r="A2" s="50" t="s">
        <v>5</v>
      </c>
      <c r="B2" s="50"/>
      <c r="C2" s="50"/>
      <c r="D2" s="50"/>
      <c r="E2" s="50"/>
      <c r="F2" s="50"/>
      <c r="G2" s="50"/>
    </row>
    <row r="3" spans="1:8">
      <c r="A3" s="50" t="s">
        <v>66</v>
      </c>
      <c r="B3" s="50"/>
      <c r="C3" s="50"/>
      <c r="D3" s="50"/>
      <c r="E3" s="50"/>
      <c r="F3" s="50"/>
      <c r="G3" s="50"/>
    </row>
    <row r="4" spans="1:8">
      <c r="A4" s="50" t="s">
        <v>100</v>
      </c>
      <c r="B4" s="50"/>
      <c r="C4" s="50"/>
      <c r="D4" s="50"/>
      <c r="E4" s="50"/>
      <c r="F4" s="50"/>
      <c r="G4" s="50"/>
      <c r="H4" s="12">
        <v>12</v>
      </c>
    </row>
    <row r="5" spans="1:8" ht="11.25" customHeight="1"/>
    <row r="6" spans="1:8">
      <c r="A6" s="1" t="s">
        <v>6</v>
      </c>
      <c r="C6" s="3">
        <f>D7+D8</f>
        <v>1237.5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1167.8</v>
      </c>
      <c r="E7" s="1" t="s">
        <v>2</v>
      </c>
    </row>
    <row r="8" spans="1:8">
      <c r="B8" s="1" t="s">
        <v>69</v>
      </c>
      <c r="C8" s="3"/>
      <c r="D8" s="1">
        <v>69.7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30</v>
      </c>
    </row>
    <row r="12" spans="1:8">
      <c r="A12" s="1" t="s">
        <v>73</v>
      </c>
      <c r="E12" s="1">
        <v>92.6</v>
      </c>
      <c r="F12" s="1" t="s">
        <v>2</v>
      </c>
    </row>
    <row r="13" spans="1:8">
      <c r="A13" s="1" t="s">
        <v>74</v>
      </c>
      <c r="B13" s="1">
        <v>437.1</v>
      </c>
      <c r="C13" s="1" t="s">
        <v>2</v>
      </c>
    </row>
    <row r="14" spans="1:8">
      <c r="A14" s="1" t="s">
        <v>75</v>
      </c>
      <c r="B14" s="1">
        <v>437.1</v>
      </c>
      <c r="C14" s="1" t="s">
        <v>2</v>
      </c>
    </row>
    <row r="15" spans="1:8">
      <c r="A15" s="1" t="s">
        <v>76</v>
      </c>
      <c r="D15" s="1">
        <v>1170</v>
      </c>
      <c r="E15" s="1" t="s">
        <v>2</v>
      </c>
    </row>
    <row r="17" spans="1:6">
      <c r="A17" s="1" t="s">
        <v>77</v>
      </c>
    </row>
    <row r="18" spans="1:6">
      <c r="A18" s="47" t="s">
        <v>78</v>
      </c>
      <c r="B18" s="47"/>
      <c r="C18" s="47"/>
      <c r="D18" s="47"/>
      <c r="E18" s="47" t="s">
        <v>79</v>
      </c>
      <c r="F18" s="47"/>
    </row>
    <row r="19" spans="1:6">
      <c r="A19" s="48" t="s">
        <v>80</v>
      </c>
      <c r="B19" s="48"/>
      <c r="C19" s="48"/>
      <c r="D19" s="48"/>
      <c r="E19" s="47" t="s">
        <v>93</v>
      </c>
      <c r="F19" s="47"/>
    </row>
    <row r="20" spans="1:6">
      <c r="A20" s="48" t="s">
        <v>81</v>
      </c>
      <c r="B20" s="48"/>
      <c r="C20" s="48"/>
      <c r="D20" s="48"/>
      <c r="E20" s="47" t="s">
        <v>91</v>
      </c>
      <c r="F20" s="47"/>
    </row>
    <row r="22" spans="1:6">
      <c r="A22" s="1" t="s">
        <v>82</v>
      </c>
    </row>
    <row r="23" spans="1:6" ht="31.5" customHeight="1">
      <c r="A23" s="49" t="s">
        <v>83</v>
      </c>
      <c r="B23" s="49"/>
      <c r="C23" s="49" t="s">
        <v>84</v>
      </c>
      <c r="D23" s="49"/>
      <c r="E23" s="49" t="s">
        <v>85</v>
      </c>
      <c r="F23" s="49"/>
    </row>
    <row r="24" spans="1:6">
      <c r="A24" s="14" t="s">
        <v>86</v>
      </c>
      <c r="B24" s="14"/>
      <c r="C24" s="47">
        <v>30</v>
      </c>
      <c r="D24" s="47"/>
      <c r="E24" s="47">
        <v>30</v>
      </c>
      <c r="F24" s="47"/>
    </row>
    <row r="25" spans="1:6">
      <c r="A25" s="14" t="s">
        <v>87</v>
      </c>
      <c r="B25" s="14"/>
      <c r="C25" s="47">
        <v>21</v>
      </c>
      <c r="D25" s="47"/>
      <c r="E25" s="47">
        <v>21</v>
      </c>
      <c r="F25" s="47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140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141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6.25" customHeight="1">
      <c r="A34" s="1" t="s">
        <v>1</v>
      </c>
    </row>
    <row r="35" spans="1:10" ht="98.25" customHeight="1">
      <c r="A35" s="15" t="s">
        <v>3</v>
      </c>
      <c r="B35" s="28" t="s">
        <v>142</v>
      </c>
      <c r="C35" s="28" t="s">
        <v>143</v>
      </c>
      <c r="D35" s="15" t="s">
        <v>94</v>
      </c>
      <c r="E35" s="16" t="s">
        <v>4</v>
      </c>
      <c r="F35" s="29" t="s">
        <v>146</v>
      </c>
      <c r="G35" s="29" t="s">
        <v>147</v>
      </c>
      <c r="H35" s="2"/>
      <c r="I35" s="2"/>
      <c r="J35" s="2"/>
    </row>
    <row r="36" spans="1:10">
      <c r="A36" s="34" t="s">
        <v>34</v>
      </c>
      <c r="B36" s="5">
        <f>D36/C36</f>
        <v>21723.732899022802</v>
      </c>
      <c r="C36" s="6">
        <v>3.07</v>
      </c>
      <c r="D36" s="6">
        <v>66691.86</v>
      </c>
      <c r="E36" s="6">
        <v>-1154.32</v>
      </c>
      <c r="F36" s="51">
        <v>131128.13</v>
      </c>
      <c r="G36" s="52">
        <f>D36+D37+E36+E37-F36</f>
        <v>4724.3600000000151</v>
      </c>
    </row>
    <row r="37" spans="1:10">
      <c r="A37" s="35"/>
      <c r="B37" s="5">
        <f>D37/C37</f>
        <v>21338.537313432837</v>
      </c>
      <c r="C37" s="6">
        <v>3.35</v>
      </c>
      <c r="D37" s="6">
        <v>71484.100000000006</v>
      </c>
      <c r="E37" s="6">
        <v>-1169.1500000000001</v>
      </c>
      <c r="F37" s="51"/>
      <c r="G37" s="53"/>
    </row>
    <row r="38" spans="1:10">
      <c r="A38" s="34" t="s">
        <v>35</v>
      </c>
      <c r="B38" s="5">
        <f t="shared" ref="B38:B43" si="0">D38/C38</f>
        <v>123.84130465095643</v>
      </c>
      <c r="C38" s="6">
        <v>1577.74</v>
      </c>
      <c r="D38" s="6">
        <v>195389.38</v>
      </c>
      <c r="E38" s="6">
        <v>25708.02</v>
      </c>
      <c r="F38" s="51">
        <v>381189.81</v>
      </c>
      <c r="G38" s="52">
        <f t="shared" ref="G38" si="1">D38+D39+E38+E39-F38</f>
        <v>12165.73000000004</v>
      </c>
    </row>
    <row r="39" spans="1:10">
      <c r="A39" s="35"/>
      <c r="B39" s="5">
        <f t="shared" si="0"/>
        <v>98.095214774235075</v>
      </c>
      <c r="C39" s="6">
        <v>1756.03</v>
      </c>
      <c r="D39" s="6">
        <v>172258.14</v>
      </c>
      <c r="E39" s="6"/>
      <c r="F39" s="51"/>
      <c r="G39" s="53"/>
    </row>
    <row r="40" spans="1:10" ht="16.5" customHeight="1">
      <c r="A40" s="34" t="s">
        <v>95</v>
      </c>
      <c r="B40" s="5">
        <f t="shared" si="0"/>
        <v>1617.1567723342937</v>
      </c>
      <c r="C40" s="6">
        <v>17.350000000000001</v>
      </c>
      <c r="D40" s="6">
        <v>28057.67</v>
      </c>
      <c r="E40" s="6"/>
      <c r="F40" s="51">
        <v>61762.42</v>
      </c>
      <c r="G40" s="52">
        <f t="shared" ref="G40" si="2">D40+D41+E40+E41-F40</f>
        <v>971.44000000000233</v>
      </c>
    </row>
    <row r="41" spans="1:10">
      <c r="A41" s="35"/>
      <c r="B41" s="5">
        <f t="shared" si="0"/>
        <v>1799.4909185262068</v>
      </c>
      <c r="C41" s="6">
        <v>19.27</v>
      </c>
      <c r="D41" s="6">
        <v>34676.19</v>
      </c>
      <c r="E41" s="6"/>
      <c r="F41" s="51"/>
      <c r="G41" s="53"/>
    </row>
    <row r="42" spans="1:10" ht="16.5" customHeight="1">
      <c r="A42" s="34" t="s">
        <v>96</v>
      </c>
      <c r="B42" s="5">
        <f t="shared" si="0"/>
        <v>1605.8849325337333</v>
      </c>
      <c r="C42" s="6">
        <v>26.68</v>
      </c>
      <c r="D42" s="6">
        <v>42845.01</v>
      </c>
      <c r="E42" s="6"/>
      <c r="F42" s="51">
        <v>88448.95</v>
      </c>
      <c r="G42" s="52">
        <f t="shared" ref="G42" si="3">D42+D43+E42+E43-F42</f>
        <v>1408.7900000000081</v>
      </c>
    </row>
    <row r="43" spans="1:10">
      <c r="A43" s="35"/>
      <c r="B43" s="5">
        <f t="shared" si="0"/>
        <v>1658.8824982357094</v>
      </c>
      <c r="C43" s="6">
        <v>28.34</v>
      </c>
      <c r="D43" s="6">
        <v>47012.73</v>
      </c>
      <c r="E43" s="6"/>
      <c r="F43" s="51"/>
      <c r="G43" s="53"/>
    </row>
    <row r="44" spans="1:10">
      <c r="A44" s="4" t="s">
        <v>63</v>
      </c>
      <c r="B44" s="5"/>
      <c r="C44" s="6"/>
      <c r="D44" s="6">
        <f>SUM(D36:D43)</f>
        <v>658415.08000000007</v>
      </c>
      <c r="E44" s="6">
        <f>SUM(E36:E43)</f>
        <v>23384.55</v>
      </c>
      <c r="F44" s="6">
        <f t="shared" ref="F44:G44" si="4">SUM(F36:F43)</f>
        <v>662529.30999999994</v>
      </c>
      <c r="G44" s="6">
        <f t="shared" si="4"/>
        <v>19270.320000000065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45" t="s">
        <v>9</v>
      </c>
      <c r="C49" s="41"/>
      <c r="D49" s="45" t="s">
        <v>10</v>
      </c>
      <c r="E49" s="41"/>
      <c r="F49" s="45" t="s">
        <v>11</v>
      </c>
      <c r="G49" s="41"/>
    </row>
    <row r="50" spans="1:7" ht="37.5" customHeight="1">
      <c r="A50" s="9">
        <v>1</v>
      </c>
      <c r="B50" s="36" t="s">
        <v>98</v>
      </c>
      <c r="C50" s="36"/>
      <c r="D50" s="37" t="s">
        <v>12</v>
      </c>
      <c r="E50" s="37"/>
      <c r="F50" s="46">
        <f>0.58*H4*D7</f>
        <v>8127.887999999999</v>
      </c>
      <c r="G50" s="46"/>
    </row>
    <row r="51" spans="1:7" ht="31.5" customHeight="1">
      <c r="A51" s="9">
        <v>2</v>
      </c>
      <c r="B51" s="36" t="s">
        <v>13</v>
      </c>
      <c r="C51" s="36"/>
      <c r="D51" s="37" t="s">
        <v>12</v>
      </c>
      <c r="E51" s="37"/>
      <c r="F51" s="46">
        <f>1.82*H4*D7</f>
        <v>25504.752</v>
      </c>
      <c r="G51" s="46"/>
    </row>
    <row r="52" spans="1:7">
      <c r="A52" s="13">
        <v>3</v>
      </c>
      <c r="B52" s="36" t="s">
        <v>14</v>
      </c>
      <c r="C52" s="36"/>
      <c r="D52" s="37" t="s">
        <v>15</v>
      </c>
      <c r="E52" s="37"/>
      <c r="F52" s="46">
        <f>0.17*H4*D7</f>
        <v>2382.3119999999999</v>
      </c>
      <c r="G52" s="46"/>
    </row>
    <row r="53" spans="1:7" ht="65.25" customHeight="1">
      <c r="A53" s="13">
        <v>4</v>
      </c>
      <c r="B53" s="36" t="s">
        <v>16</v>
      </c>
      <c r="C53" s="36"/>
      <c r="D53" s="45" t="s">
        <v>99</v>
      </c>
      <c r="E53" s="41"/>
      <c r="F53" s="46">
        <f>0.84*H4*C6</f>
        <v>12474</v>
      </c>
      <c r="G53" s="46"/>
    </row>
    <row r="54" spans="1:7" ht="64.5" customHeight="1">
      <c r="A54" s="13">
        <v>5</v>
      </c>
      <c r="B54" s="36" t="s">
        <v>17</v>
      </c>
      <c r="C54" s="36"/>
      <c r="D54" s="37" t="s">
        <v>18</v>
      </c>
      <c r="E54" s="37"/>
      <c r="F54" s="46">
        <f>1.37*H4*C6</f>
        <v>20344.5</v>
      </c>
      <c r="G54" s="46"/>
    </row>
    <row r="55" spans="1:7" ht="31.5" customHeight="1">
      <c r="A55" s="9"/>
      <c r="B55" s="36" t="s">
        <v>19</v>
      </c>
      <c r="C55" s="36"/>
      <c r="D55" s="37"/>
      <c r="E55" s="37"/>
      <c r="F55" s="46">
        <f>SUM(F50:G54)</f>
        <v>68833.45199999999</v>
      </c>
      <c r="G55" s="46"/>
    </row>
    <row r="57" spans="1:7">
      <c r="A57" s="1" t="s">
        <v>20</v>
      </c>
    </row>
    <row r="59" spans="1:7" ht="44.25" customHeight="1">
      <c r="A59" s="9" t="s">
        <v>8</v>
      </c>
      <c r="B59" s="37" t="s">
        <v>21</v>
      </c>
      <c r="C59" s="37"/>
      <c r="D59" s="45" t="s">
        <v>22</v>
      </c>
      <c r="E59" s="41"/>
      <c r="F59" s="45" t="s">
        <v>23</v>
      </c>
      <c r="G59" s="41"/>
    </row>
    <row r="60" spans="1:7" ht="32.25" customHeight="1">
      <c r="A60" s="9">
        <v>1</v>
      </c>
      <c r="B60" s="30" t="s">
        <v>101</v>
      </c>
      <c r="C60" s="30"/>
      <c r="D60" s="31" t="s">
        <v>102</v>
      </c>
      <c r="E60" s="31"/>
      <c r="F60" s="32">
        <v>266</v>
      </c>
      <c r="G60" s="33"/>
    </row>
    <row r="61" spans="1:7" ht="30.75" customHeight="1">
      <c r="A61" s="11">
        <v>2</v>
      </c>
      <c r="B61" s="30" t="s">
        <v>103</v>
      </c>
      <c r="C61" s="30"/>
      <c r="D61" s="31" t="s">
        <v>102</v>
      </c>
      <c r="E61" s="31"/>
      <c r="F61" s="32">
        <v>1889.61</v>
      </c>
      <c r="G61" s="33"/>
    </row>
    <row r="62" spans="1:7" ht="36" customHeight="1">
      <c r="A62" s="17">
        <v>3</v>
      </c>
      <c r="B62" s="30" t="s">
        <v>104</v>
      </c>
      <c r="C62" s="30"/>
      <c r="D62" s="31" t="s">
        <v>102</v>
      </c>
      <c r="E62" s="31"/>
      <c r="F62" s="32">
        <v>1266.26</v>
      </c>
      <c r="G62" s="33"/>
    </row>
    <row r="63" spans="1:7" ht="30.75" customHeight="1">
      <c r="A63" s="17">
        <v>4</v>
      </c>
      <c r="B63" s="30" t="s">
        <v>105</v>
      </c>
      <c r="C63" s="30"/>
      <c r="D63" s="31" t="s">
        <v>106</v>
      </c>
      <c r="E63" s="31"/>
      <c r="F63" s="32">
        <v>988.09</v>
      </c>
      <c r="G63" s="33"/>
    </row>
    <row r="64" spans="1:7" ht="34.5" customHeight="1">
      <c r="A64" s="17">
        <v>5</v>
      </c>
      <c r="B64" s="30" t="s">
        <v>107</v>
      </c>
      <c r="C64" s="30"/>
      <c r="D64" s="31" t="s">
        <v>106</v>
      </c>
      <c r="E64" s="31"/>
      <c r="F64" s="32">
        <v>1488.01</v>
      </c>
      <c r="G64" s="33"/>
    </row>
    <row r="65" spans="1:7" ht="37.5" customHeight="1">
      <c r="A65" s="17">
        <v>6</v>
      </c>
      <c r="B65" s="30" t="s">
        <v>108</v>
      </c>
      <c r="C65" s="30"/>
      <c r="D65" s="31" t="s">
        <v>109</v>
      </c>
      <c r="E65" s="31"/>
      <c r="F65" s="32">
        <v>8849</v>
      </c>
      <c r="G65" s="33"/>
    </row>
    <row r="66" spans="1:7" ht="33" customHeight="1">
      <c r="A66" s="17">
        <v>7</v>
      </c>
      <c r="B66" s="30" t="s">
        <v>110</v>
      </c>
      <c r="C66" s="30"/>
      <c r="D66" s="31" t="s">
        <v>109</v>
      </c>
      <c r="E66" s="31"/>
      <c r="F66" s="32">
        <v>2204.9899999999998</v>
      </c>
      <c r="G66" s="33"/>
    </row>
    <row r="67" spans="1:7" ht="33" customHeight="1">
      <c r="A67" s="17">
        <v>8</v>
      </c>
      <c r="B67" s="30" t="s">
        <v>111</v>
      </c>
      <c r="C67" s="30"/>
      <c r="D67" s="31" t="s">
        <v>109</v>
      </c>
      <c r="E67" s="31"/>
      <c r="F67" s="32">
        <v>3422.27</v>
      </c>
      <c r="G67" s="33"/>
    </row>
    <row r="68" spans="1:7" ht="31.5" customHeight="1">
      <c r="A68" s="17">
        <v>9</v>
      </c>
      <c r="B68" s="30" t="s">
        <v>112</v>
      </c>
      <c r="C68" s="30"/>
      <c r="D68" s="31" t="s">
        <v>109</v>
      </c>
      <c r="E68" s="31"/>
      <c r="F68" s="32">
        <v>1285.19</v>
      </c>
      <c r="G68" s="33"/>
    </row>
    <row r="69" spans="1:7" ht="53.25" customHeight="1">
      <c r="A69" s="17">
        <v>10</v>
      </c>
      <c r="B69" s="30" t="s">
        <v>113</v>
      </c>
      <c r="C69" s="30"/>
      <c r="D69" s="31" t="s">
        <v>109</v>
      </c>
      <c r="E69" s="31"/>
      <c r="F69" s="32">
        <v>1145.21</v>
      </c>
      <c r="G69" s="33"/>
    </row>
    <row r="70" spans="1:7">
      <c r="A70" s="17">
        <v>11</v>
      </c>
      <c r="B70" s="30" t="s">
        <v>114</v>
      </c>
      <c r="C70" s="30"/>
      <c r="D70" s="31" t="s">
        <v>109</v>
      </c>
      <c r="E70" s="31"/>
      <c r="F70" s="32">
        <v>1868.02</v>
      </c>
      <c r="G70" s="33"/>
    </row>
    <row r="71" spans="1:7" ht="31.5" customHeight="1">
      <c r="A71" s="17">
        <v>12</v>
      </c>
      <c r="B71" s="30" t="s">
        <v>115</v>
      </c>
      <c r="C71" s="30"/>
      <c r="D71" s="31" t="s">
        <v>116</v>
      </c>
      <c r="E71" s="31"/>
      <c r="F71" s="32">
        <v>2551</v>
      </c>
      <c r="G71" s="33"/>
    </row>
    <row r="72" spans="1:7" ht="30.75" customHeight="1">
      <c r="A72" s="17">
        <v>13</v>
      </c>
      <c r="B72" s="30" t="s">
        <v>117</v>
      </c>
      <c r="C72" s="30"/>
      <c r="D72" s="31" t="s">
        <v>116</v>
      </c>
      <c r="E72" s="31"/>
      <c r="F72" s="32">
        <v>1209.05</v>
      </c>
      <c r="G72" s="33"/>
    </row>
    <row r="73" spans="1:7" ht="49.5" customHeight="1">
      <c r="A73" s="17">
        <v>14</v>
      </c>
      <c r="B73" s="30" t="s">
        <v>118</v>
      </c>
      <c r="C73" s="30"/>
      <c r="D73" s="31" t="s">
        <v>116</v>
      </c>
      <c r="E73" s="31"/>
      <c r="F73" s="32">
        <v>538.71</v>
      </c>
      <c r="G73" s="33"/>
    </row>
    <row r="74" spans="1:7" ht="18.75" customHeight="1">
      <c r="A74" s="17">
        <v>15</v>
      </c>
      <c r="B74" s="30" t="s">
        <v>119</v>
      </c>
      <c r="C74" s="30"/>
      <c r="D74" s="31" t="s">
        <v>120</v>
      </c>
      <c r="E74" s="31"/>
      <c r="F74" s="32">
        <v>5735</v>
      </c>
      <c r="G74" s="33"/>
    </row>
    <row r="75" spans="1:7" ht="37.5" customHeight="1">
      <c r="A75" s="18">
        <v>16</v>
      </c>
      <c r="B75" s="30" t="s">
        <v>121</v>
      </c>
      <c r="C75" s="30"/>
      <c r="D75" s="31" t="s">
        <v>120</v>
      </c>
      <c r="E75" s="31"/>
      <c r="F75" s="32">
        <v>3599.95</v>
      </c>
      <c r="G75" s="33"/>
    </row>
    <row r="76" spans="1:7" ht="66.75" customHeight="1">
      <c r="A76" s="19">
        <v>17</v>
      </c>
      <c r="B76" s="30" t="s">
        <v>122</v>
      </c>
      <c r="C76" s="30"/>
      <c r="D76" s="31" t="s">
        <v>120</v>
      </c>
      <c r="E76" s="31"/>
      <c r="F76" s="32">
        <v>1382.33</v>
      </c>
      <c r="G76" s="33"/>
    </row>
    <row r="77" spans="1:7" ht="36" customHeight="1">
      <c r="A77" s="20">
        <v>18</v>
      </c>
      <c r="B77" s="30" t="s">
        <v>123</v>
      </c>
      <c r="C77" s="30"/>
      <c r="D77" s="31" t="s">
        <v>124</v>
      </c>
      <c r="E77" s="31"/>
      <c r="F77" s="32">
        <v>18795</v>
      </c>
      <c r="G77" s="33"/>
    </row>
    <row r="78" spans="1:7">
      <c r="A78" s="21">
        <v>19</v>
      </c>
      <c r="B78" s="30" t="s">
        <v>125</v>
      </c>
      <c r="C78" s="30"/>
      <c r="D78" s="31" t="s">
        <v>124</v>
      </c>
      <c r="E78" s="31"/>
      <c r="F78" s="32">
        <v>9241.76</v>
      </c>
      <c r="G78" s="33"/>
    </row>
    <row r="79" spans="1:7" ht="33" customHeight="1">
      <c r="A79" s="22">
        <v>20</v>
      </c>
      <c r="B79" s="30" t="s">
        <v>126</v>
      </c>
      <c r="C79" s="30"/>
      <c r="D79" s="31" t="s">
        <v>127</v>
      </c>
      <c r="E79" s="31"/>
      <c r="F79" s="32">
        <v>2837</v>
      </c>
      <c r="G79" s="33"/>
    </row>
    <row r="80" spans="1:7">
      <c r="A80" s="23">
        <v>21</v>
      </c>
      <c r="B80" s="30" t="s">
        <v>128</v>
      </c>
      <c r="C80" s="30"/>
      <c r="D80" s="31" t="s">
        <v>127</v>
      </c>
      <c r="E80" s="31"/>
      <c r="F80" s="32">
        <v>453.36</v>
      </c>
      <c r="G80" s="33"/>
    </row>
    <row r="81" spans="1:7" ht="32.25" customHeight="1">
      <c r="A81" s="24">
        <v>22</v>
      </c>
      <c r="B81" s="30" t="s">
        <v>129</v>
      </c>
      <c r="C81" s="30"/>
      <c r="D81" s="31" t="s">
        <v>130</v>
      </c>
      <c r="E81" s="31"/>
      <c r="F81" s="32">
        <v>1676.58</v>
      </c>
      <c r="G81" s="33"/>
    </row>
    <row r="82" spans="1:7" ht="30.75" customHeight="1">
      <c r="A82" s="24">
        <v>23</v>
      </c>
      <c r="B82" s="30" t="s">
        <v>131</v>
      </c>
      <c r="C82" s="30"/>
      <c r="D82" s="31" t="s">
        <v>130</v>
      </c>
      <c r="E82" s="31"/>
      <c r="F82" s="32">
        <v>2651.28</v>
      </c>
      <c r="G82" s="33"/>
    </row>
    <row r="83" spans="1:7" ht="29.25" customHeight="1">
      <c r="A83" s="24">
        <v>24</v>
      </c>
      <c r="B83" s="30" t="s">
        <v>132</v>
      </c>
      <c r="C83" s="30"/>
      <c r="D83" s="31" t="s">
        <v>130</v>
      </c>
      <c r="E83" s="31"/>
      <c r="F83" s="32">
        <v>206.22</v>
      </c>
      <c r="G83" s="33"/>
    </row>
    <row r="84" spans="1:7" ht="33.75" customHeight="1">
      <c r="A84" s="24">
        <v>25</v>
      </c>
      <c r="B84" s="30" t="s">
        <v>133</v>
      </c>
      <c r="C84" s="30"/>
      <c r="D84" s="31" t="s">
        <v>130</v>
      </c>
      <c r="E84" s="31"/>
      <c r="F84" s="32">
        <v>1694.41</v>
      </c>
      <c r="G84" s="33"/>
    </row>
    <row r="85" spans="1:7" ht="30.75" customHeight="1">
      <c r="A85" s="24">
        <v>26</v>
      </c>
      <c r="B85" s="30" t="s">
        <v>117</v>
      </c>
      <c r="C85" s="30"/>
      <c r="D85" s="31" t="s">
        <v>130</v>
      </c>
      <c r="E85" s="31"/>
      <c r="F85" s="32">
        <v>552.30999999999995</v>
      </c>
      <c r="G85" s="33"/>
    </row>
    <row r="86" spans="1:7" ht="30.75" customHeight="1">
      <c r="A86" s="25">
        <v>27</v>
      </c>
      <c r="B86" s="30" t="s">
        <v>117</v>
      </c>
      <c r="C86" s="30"/>
      <c r="D86" s="31" t="s">
        <v>134</v>
      </c>
      <c r="E86" s="31"/>
      <c r="F86" s="32">
        <v>586.15</v>
      </c>
      <c r="G86" s="33"/>
    </row>
    <row r="87" spans="1:7" ht="30.75" customHeight="1">
      <c r="A87" s="25">
        <v>28</v>
      </c>
      <c r="B87" s="30" t="s">
        <v>135</v>
      </c>
      <c r="C87" s="30"/>
      <c r="D87" s="31" t="s">
        <v>134</v>
      </c>
      <c r="E87" s="31"/>
      <c r="F87" s="32">
        <v>39.07</v>
      </c>
      <c r="G87" s="33"/>
    </row>
    <row r="88" spans="1:7" ht="30.75" customHeight="1">
      <c r="A88" s="25">
        <v>29</v>
      </c>
      <c r="B88" s="30" t="s">
        <v>136</v>
      </c>
      <c r="C88" s="30"/>
      <c r="D88" s="31" t="s">
        <v>134</v>
      </c>
      <c r="E88" s="31"/>
      <c r="F88" s="32">
        <v>761.09</v>
      </c>
      <c r="G88" s="33"/>
    </row>
    <row r="89" spans="1:7" ht="49.5" customHeight="1">
      <c r="A89" s="25">
        <v>30</v>
      </c>
      <c r="B89" s="30" t="s">
        <v>137</v>
      </c>
      <c r="C89" s="30"/>
      <c r="D89" s="31" t="s">
        <v>138</v>
      </c>
      <c r="E89" s="31"/>
      <c r="F89" s="32">
        <v>982</v>
      </c>
      <c r="G89" s="33"/>
    </row>
    <row r="90" spans="1:7" ht="49.5" customHeight="1">
      <c r="A90" s="26">
        <v>31</v>
      </c>
      <c r="B90" s="30" t="s">
        <v>139</v>
      </c>
      <c r="C90" s="30"/>
      <c r="D90" s="31" t="s">
        <v>138</v>
      </c>
      <c r="E90" s="31"/>
      <c r="F90" s="32">
        <v>1043</v>
      </c>
      <c r="G90" s="33"/>
    </row>
    <row r="91" spans="1:7" ht="33" customHeight="1">
      <c r="A91" s="9"/>
      <c r="B91" s="43" t="s">
        <v>65</v>
      </c>
      <c r="C91" s="44"/>
      <c r="D91" s="45"/>
      <c r="E91" s="41"/>
      <c r="F91" s="40">
        <f>SUM(F60:G90)</f>
        <v>81207.92</v>
      </c>
      <c r="G91" s="41"/>
    </row>
    <row r="93" spans="1:7">
      <c r="A93" s="1" t="s">
        <v>24</v>
      </c>
      <c r="D93" s="7">
        <f>3.94*H4*C6</f>
        <v>58509</v>
      </c>
      <c r="E93" s="1" t="s">
        <v>25</v>
      </c>
    </row>
    <row r="94" spans="1:7">
      <c r="A94" s="1" t="s">
        <v>26</v>
      </c>
      <c r="D94" s="7">
        <f>98748.93*5.3%+(H4-7)*D7*1.25</f>
        <v>12532.443289999999</v>
      </c>
      <c r="E94" s="1" t="s">
        <v>25</v>
      </c>
    </row>
    <row r="96" spans="1:7">
      <c r="A96" s="1" t="s">
        <v>38</v>
      </c>
    </row>
    <row r="97" spans="1:7">
      <c r="A97" s="1" t="s">
        <v>144</v>
      </c>
    </row>
    <row r="98" spans="1:7">
      <c r="B98" s="1" t="s">
        <v>37</v>
      </c>
      <c r="F98" s="7">
        <v>175356.78</v>
      </c>
      <c r="G98" s="1" t="s">
        <v>25</v>
      </c>
    </row>
    <row r="100" spans="1:7">
      <c r="A100" s="1" t="s">
        <v>145</v>
      </c>
    </row>
    <row r="101" spans="1:7">
      <c r="B101" s="1" t="s">
        <v>36</v>
      </c>
      <c r="F101" s="7">
        <f>F55+F91+D93</f>
        <v>208550.37199999997</v>
      </c>
      <c r="G101" s="1" t="s">
        <v>25</v>
      </c>
    </row>
    <row r="102" spans="1:7">
      <c r="F102" s="7"/>
    </row>
    <row r="103" spans="1:7">
      <c r="A103" s="1" t="s">
        <v>148</v>
      </c>
      <c r="F103" s="7"/>
    </row>
    <row r="104" spans="1:7">
      <c r="B104" s="1" t="s">
        <v>149</v>
      </c>
      <c r="F104" s="7">
        <v>9443.58</v>
      </c>
      <c r="G104" s="1" t="s">
        <v>25</v>
      </c>
    </row>
    <row r="105" spans="1:7" ht="30" customHeight="1">
      <c r="A105" s="1" t="s">
        <v>27</v>
      </c>
    </row>
    <row r="106" spans="1:7" ht="32.25" customHeight="1"/>
    <row r="107" spans="1:7" ht="28.5" customHeight="1">
      <c r="A107" s="8" t="s">
        <v>28</v>
      </c>
      <c r="B107" s="42" t="s">
        <v>29</v>
      </c>
      <c r="C107" s="42"/>
      <c r="D107" s="8" t="s">
        <v>30</v>
      </c>
      <c r="E107" s="42" t="s">
        <v>31</v>
      </c>
      <c r="F107" s="42"/>
      <c r="G107" s="8" t="s">
        <v>32</v>
      </c>
    </row>
    <row r="108" spans="1:7" ht="33.75" customHeight="1">
      <c r="A108" s="39" t="s">
        <v>33</v>
      </c>
      <c r="B108" s="38" t="s">
        <v>51</v>
      </c>
      <c r="C108" s="38"/>
      <c r="D108" s="10">
        <v>6</v>
      </c>
      <c r="E108" s="38" t="s">
        <v>53</v>
      </c>
      <c r="F108" s="38"/>
      <c r="G108" s="27">
        <v>6</v>
      </c>
    </row>
    <row r="109" spans="1:7" ht="43.5" customHeight="1">
      <c r="A109" s="39"/>
      <c r="B109" s="38" t="s">
        <v>39</v>
      </c>
      <c r="C109" s="38"/>
      <c r="D109" s="10">
        <v>4</v>
      </c>
      <c r="E109" s="38" t="s">
        <v>53</v>
      </c>
      <c r="F109" s="38"/>
      <c r="G109" s="27">
        <v>4</v>
      </c>
    </row>
    <row r="110" spans="1:7" ht="69" customHeight="1">
      <c r="A110" s="39"/>
      <c r="B110" s="38" t="s">
        <v>40</v>
      </c>
      <c r="C110" s="38"/>
      <c r="D110" s="10"/>
      <c r="E110" s="38" t="s">
        <v>53</v>
      </c>
      <c r="F110" s="38"/>
      <c r="G110" s="27"/>
    </row>
    <row r="111" spans="1:7" ht="37.5" customHeight="1">
      <c r="A111" s="10" t="s">
        <v>41</v>
      </c>
      <c r="B111" s="38" t="s">
        <v>42</v>
      </c>
      <c r="C111" s="38"/>
      <c r="D111" s="10"/>
      <c r="E111" s="38" t="s">
        <v>54</v>
      </c>
      <c r="F111" s="38"/>
      <c r="G111" s="27"/>
    </row>
    <row r="112" spans="1:7" ht="60" customHeight="1">
      <c r="A112" s="39" t="s">
        <v>43</v>
      </c>
      <c r="B112" s="38" t="s">
        <v>52</v>
      </c>
      <c r="C112" s="38"/>
      <c r="D112" s="10"/>
      <c r="E112" s="38" t="s">
        <v>55</v>
      </c>
      <c r="F112" s="38"/>
      <c r="G112" s="27"/>
    </row>
    <row r="113" spans="1:7" ht="33" customHeight="1">
      <c r="A113" s="39"/>
      <c r="B113" s="38" t="s">
        <v>44</v>
      </c>
      <c r="C113" s="38"/>
      <c r="D113" s="10">
        <v>1</v>
      </c>
      <c r="E113" s="38" t="s">
        <v>56</v>
      </c>
      <c r="F113" s="38"/>
      <c r="G113" s="27">
        <v>1</v>
      </c>
    </row>
    <row r="114" spans="1:7" ht="42.75" customHeight="1">
      <c r="A114" s="39"/>
      <c r="B114" s="38" t="s">
        <v>48</v>
      </c>
      <c r="C114" s="38"/>
      <c r="D114" s="10">
        <v>2</v>
      </c>
      <c r="E114" s="38" t="s">
        <v>57</v>
      </c>
      <c r="F114" s="38"/>
      <c r="G114" s="27">
        <v>2</v>
      </c>
    </row>
    <row r="115" spans="1:7" ht="36" customHeight="1">
      <c r="A115" s="39"/>
      <c r="B115" s="38" t="s">
        <v>49</v>
      </c>
      <c r="C115" s="38"/>
      <c r="D115" s="10"/>
      <c r="E115" s="38" t="s">
        <v>58</v>
      </c>
      <c r="F115" s="38"/>
      <c r="G115" s="27"/>
    </row>
    <row r="116" spans="1:7">
      <c r="A116" s="39"/>
      <c r="B116" s="38" t="s">
        <v>50</v>
      </c>
      <c r="C116" s="38"/>
      <c r="D116" s="10"/>
      <c r="E116" s="38" t="s">
        <v>59</v>
      </c>
      <c r="F116" s="38"/>
      <c r="G116" s="27"/>
    </row>
    <row r="117" spans="1:7">
      <c r="A117" s="39"/>
      <c r="B117" s="38" t="s">
        <v>45</v>
      </c>
      <c r="C117" s="38"/>
      <c r="D117" s="10"/>
      <c r="E117" s="38" t="s">
        <v>60</v>
      </c>
      <c r="F117" s="38"/>
      <c r="G117" s="27"/>
    </row>
    <row r="118" spans="1:7">
      <c r="A118" s="39"/>
      <c r="B118" s="38" t="s">
        <v>46</v>
      </c>
      <c r="C118" s="38"/>
      <c r="D118" s="10"/>
      <c r="E118" s="38" t="s">
        <v>55</v>
      </c>
      <c r="F118" s="38"/>
      <c r="G118" s="27"/>
    </row>
    <row r="119" spans="1:7">
      <c r="A119" s="39"/>
      <c r="B119" s="38" t="s">
        <v>47</v>
      </c>
      <c r="C119" s="38"/>
      <c r="D119" s="10">
        <v>2</v>
      </c>
      <c r="E119" s="38"/>
      <c r="F119" s="38"/>
      <c r="G119" s="27">
        <v>2</v>
      </c>
    </row>
    <row r="122" spans="1:7">
      <c r="A122" s="1" t="s">
        <v>150</v>
      </c>
      <c r="F122" s="1" t="s">
        <v>61</v>
      </c>
    </row>
    <row r="124" spans="1:7">
      <c r="A124" s="1" t="s">
        <v>64</v>
      </c>
      <c r="F124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77">
    <mergeCell ref="B77:C77"/>
    <mergeCell ref="D77:E77"/>
    <mergeCell ref="F77:G77"/>
    <mergeCell ref="B59:C59"/>
    <mergeCell ref="D59:E59"/>
    <mergeCell ref="F59:G59"/>
    <mergeCell ref="B61:C61"/>
    <mergeCell ref="F66:G66"/>
    <mergeCell ref="F67:G67"/>
    <mergeCell ref="F68:G68"/>
    <mergeCell ref="F69:G69"/>
    <mergeCell ref="F70:G70"/>
    <mergeCell ref="D66:E66"/>
    <mergeCell ref="D67:E67"/>
    <mergeCell ref="D68:E68"/>
    <mergeCell ref="D69:E69"/>
    <mergeCell ref="D70:E70"/>
    <mergeCell ref="D60:E60"/>
    <mergeCell ref="D61:E61"/>
    <mergeCell ref="F60:G60"/>
    <mergeCell ref="F61:G61"/>
    <mergeCell ref="B67:C67"/>
    <mergeCell ref="F74:G74"/>
    <mergeCell ref="D71:E71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F36:F37"/>
    <mergeCell ref="G36:G37"/>
    <mergeCell ref="A38:A39"/>
    <mergeCell ref="F38:F39"/>
    <mergeCell ref="G38:G39"/>
    <mergeCell ref="B79:C79"/>
    <mergeCell ref="D79:E79"/>
    <mergeCell ref="F79:G79"/>
    <mergeCell ref="E19:F19"/>
    <mergeCell ref="A20:D20"/>
    <mergeCell ref="E20:F20"/>
    <mergeCell ref="A23:B23"/>
    <mergeCell ref="C23:D23"/>
    <mergeCell ref="B60:C60"/>
    <mergeCell ref="A42:A43"/>
    <mergeCell ref="F42:F43"/>
    <mergeCell ref="E23:F23"/>
    <mergeCell ref="C24:D24"/>
    <mergeCell ref="E24:F24"/>
    <mergeCell ref="C25:D25"/>
    <mergeCell ref="E25:F25"/>
    <mergeCell ref="B53:C53"/>
    <mergeCell ref="D53:E53"/>
    <mergeCell ref="F53:G53"/>
    <mergeCell ref="B54:C54"/>
    <mergeCell ref="D54:E54"/>
    <mergeCell ref="F54:G54"/>
    <mergeCell ref="G42:G43"/>
    <mergeCell ref="A36:A37"/>
    <mergeCell ref="F55:G55"/>
    <mergeCell ref="D65:E65"/>
    <mergeCell ref="B76:C76"/>
    <mergeCell ref="D76:E76"/>
    <mergeCell ref="F76:G76"/>
    <mergeCell ref="F62:G62"/>
    <mergeCell ref="F63:G63"/>
    <mergeCell ref="D62:E62"/>
    <mergeCell ref="D63:E63"/>
    <mergeCell ref="F71:G71"/>
    <mergeCell ref="F72:G72"/>
    <mergeCell ref="F73:G73"/>
    <mergeCell ref="D73:E73"/>
    <mergeCell ref="D74:E74"/>
    <mergeCell ref="F64:G64"/>
    <mergeCell ref="F65:G65"/>
    <mergeCell ref="D64:E64"/>
    <mergeCell ref="F91:G91"/>
    <mergeCell ref="B80:C80"/>
    <mergeCell ref="D80:E80"/>
    <mergeCell ref="F80:G80"/>
    <mergeCell ref="B107:C107"/>
    <mergeCell ref="E107:F107"/>
    <mergeCell ref="A108:A110"/>
    <mergeCell ref="B108:C108"/>
    <mergeCell ref="E108:F108"/>
    <mergeCell ref="B109:C109"/>
    <mergeCell ref="E109:F109"/>
    <mergeCell ref="B110:C110"/>
    <mergeCell ref="E110:F110"/>
    <mergeCell ref="B91:C91"/>
    <mergeCell ref="D91:E91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111:C111"/>
    <mergeCell ref="E111:F111"/>
    <mergeCell ref="A112:A119"/>
    <mergeCell ref="B112:C112"/>
    <mergeCell ref="E112:F112"/>
    <mergeCell ref="B113:C113"/>
    <mergeCell ref="E113:F113"/>
    <mergeCell ref="B114:C114"/>
    <mergeCell ref="E114:F114"/>
    <mergeCell ref="B118:C118"/>
    <mergeCell ref="E118:F118"/>
    <mergeCell ref="B119:C119"/>
    <mergeCell ref="E119:F119"/>
    <mergeCell ref="B115:C115"/>
    <mergeCell ref="E115:F115"/>
    <mergeCell ref="B116:C116"/>
    <mergeCell ref="E116:F116"/>
    <mergeCell ref="B117:C117"/>
    <mergeCell ref="E117:F117"/>
    <mergeCell ref="B78:C78"/>
    <mergeCell ref="D78:E78"/>
    <mergeCell ref="F78:G78"/>
    <mergeCell ref="A40:A41"/>
    <mergeCell ref="F40:F41"/>
    <mergeCell ref="G40:G41"/>
    <mergeCell ref="B75:C75"/>
    <mergeCell ref="D75:E75"/>
    <mergeCell ref="F75:G75"/>
    <mergeCell ref="B73:C73"/>
    <mergeCell ref="B74:C7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D72:E72"/>
    <mergeCell ref="B55:C55"/>
    <mergeCell ref="D55:E55"/>
    <mergeCell ref="B90:C90"/>
    <mergeCell ref="D90:E90"/>
    <mergeCell ref="F90:G90"/>
    <mergeCell ref="B84:C84"/>
    <mergeCell ref="D84:E84"/>
    <mergeCell ref="F84:G84"/>
    <mergeCell ref="B85:C85"/>
    <mergeCell ref="D85:E85"/>
    <mergeCell ref="F85:G85"/>
    <mergeCell ref="B89:C89"/>
    <mergeCell ref="D89:E89"/>
    <mergeCell ref="F89:G89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2016-03-10T13:15:04Z</dcterms:modified>
</cp:coreProperties>
</file>