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71"/>
  <c r="F54"/>
  <c r="F52"/>
  <c r="D72"/>
  <c r="E44"/>
  <c r="D44"/>
  <c r="B43"/>
  <c r="B42"/>
  <c r="B41"/>
  <c r="B40"/>
  <c r="B39"/>
  <c r="B38"/>
  <c r="B37"/>
  <c r="B36"/>
  <c r="C6"/>
  <c r="G44" l="1"/>
  <c r="F51"/>
  <c r="F50"/>
  <c r="F53"/>
  <c r="F69"/>
  <c r="F55" l="1"/>
  <c r="F79" s="1"/>
</calcChain>
</file>

<file path=xl/sharedStrings.xml><?xml version="1.0" encoding="utf-8"?>
<sst xmlns="http://schemas.openxmlformats.org/spreadsheetml/2006/main" count="149" uniqueCount="127">
  <si>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</si>
  <si>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</si>
  <si>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</si>
  <si>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</si>
  <si>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</si>
  <si>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</si>
  <si>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</si>
  <si>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</si>
  <si>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</si>
  <si>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</si>
  <si>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</si>
  <si>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</si>
  <si>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</si>
  <si>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</si>
  <si>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</si>
  <si>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</si>
  <si>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</si>
  <si>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</si>
  <si>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</si>
  <si>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</si>
  <si>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</si>
  <si>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</si>
  <si>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</si>
  <si>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</si>
  <si>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</si>
  <si>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</si>
  <si>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</si>
  <si>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</si>
  <si>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</si>
  <si>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</si>
  <si>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</si>
  <si>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</si>
  <si>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</si>
  <si>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</si>
  <si>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</si>
  <si>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</si>
  <si>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</si>
  <si>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</si>
  <si>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</si>
  <si>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</si>
  <si>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</si>
  <si>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</si>
  <si>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</si>
  <si>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</si>
  <si>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</si>
  <si>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</si>
  <si>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</si>
  <si>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</si>
  <si>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</si>
  <si>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</si>
  <si>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</si>
  <si>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</si>
  <si>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</si>
  <si>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</si>
  <si>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</si>
  <si>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</si>
  <si>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</si>
  <si>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</si>
  <si>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</si>
  <si>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</si>
  <si>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</si>
  <si>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</si>
  <si>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</si>
  <si>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</si>
  <si>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</si>
  <si>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</si>
  <si>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18 по улице Пионерская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</si>
  <si>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</si>
  <si>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</si>
  <si>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</si>
  <si>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</si>
  <si>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</si>
  <si>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</si>
  <si>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</si>
  <si>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</si>
  <si>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</si>
  <si>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</si>
  <si>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</si>
  <si>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</si>
  <si>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</si>
  <si>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</si>
  <si>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</si>
  <si>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</si>
  <si>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</si>
  <si>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</si>
  <si>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</si>
  <si>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</si>
  <si>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</si>
  <si>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</si>
  <si>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</si>
  <si>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</si>
  <si>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</si>
  <si>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343 от 24.12.08г.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</si>
  <si>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</si>
  <si>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</si>
  <si>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</si>
  <si>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</si>
  <si>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</si>
  <si>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</si>
  <si>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</si>
  <si>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</si>
  <si>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замка, фурнитуры</t>
  </si>
  <si>
    <t>Январь</t>
  </si>
  <si>
    <t>кв.20 замена врезки ХВ</t>
  </si>
  <si>
    <t>Очистка крыши от снега и сосулек</t>
  </si>
  <si>
    <t>Очистка кровли от сосулек, наледи</t>
  </si>
  <si>
    <t>Февраль</t>
  </si>
  <si>
    <t>Удаление с кровли снега и наледи</t>
  </si>
  <si>
    <t>Демонтаж антенн</t>
  </si>
  <si>
    <t>Март</t>
  </si>
  <si>
    <t>Заполнение системы отопления</t>
  </si>
  <si>
    <t>Сентябрь</t>
  </si>
  <si>
    <t>кв.22 прочистка дым.канала на кухне</t>
  </si>
  <si>
    <t>Октябрь</t>
  </si>
  <si>
    <t>кв.29 прочистка вент.канала на кухне</t>
  </si>
  <si>
    <t>Декабрь</t>
  </si>
  <si>
    <t>с 1 января 2015г -</t>
  </si>
  <si>
    <t>с 1 августа 2015г -</t>
  </si>
  <si>
    <t>Объем представленных коммунальных услуг за 2016 год</t>
  </si>
  <si>
    <t xml:space="preserve">  Тариф, руб                 с 01.01.2016г по 30.06.2016г, с 01.07.2016г по 31.12.2016г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</si>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</sst>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topLeftCell="A91" workbookViewId="0">
      <selection activeCell="E100" sqref="E100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28515625" style="1" hidden="1" customWidth="1"/>
    <col min="9" max="16384" width="9.140625" style="1"/>
  </cols>
  <sheetData>
    <row r="1" spans="1:8">
      <c r="A1" s="30" t="s">
        <v>0</v>
      </c>
      <c r="B1" s="30"/>
      <c r="C1" s="30"/>
      <c r="D1" s="30"/>
      <c r="E1" s="30"/>
      <c r="F1" s="30"/>
      <c r="G1" s="30"/>
    </row>
    <row r="2" spans="1:8">
      <c r="A2" s="30" t="s">
        <v>5</v>
      </c>
      <c r="B2" s="30"/>
      <c r="C2" s="30"/>
      <c r="D2" s="30"/>
      <c r="E2" s="30"/>
      <c r="F2" s="30"/>
      <c r="G2" s="30"/>
    </row>
    <row r="3" spans="1:8">
      <c r="A3" s="30" t="s">
        <v>66</v>
      </c>
      <c r="B3" s="30"/>
      <c r="C3" s="30"/>
      <c r="D3" s="30"/>
      <c r="E3" s="30"/>
      <c r="F3" s="30"/>
      <c r="G3" s="30"/>
    </row>
    <row r="4" spans="1:8">
      <c r="A4" s="30" t="s">
        <v>100</v>
      </c>
      <c r="B4" s="30"/>
      <c r="C4" s="30"/>
      <c r="D4" s="30"/>
      <c r="E4" s="30"/>
      <c r="F4" s="30"/>
      <c r="G4" s="30"/>
      <c r="H4" s="11">
        <v>12</v>
      </c>
    </row>
    <row r="5" spans="1:8" ht="11.25" customHeight="1"/>
    <row r="6" spans="1:8">
      <c r="A6" s="1" t="s">
        <v>6</v>
      </c>
      <c r="C6" s="3">
        <f>D7+D8</f>
        <v>1223.5999999999999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1223.5999999999999</v>
      </c>
      <c r="E7" s="1" t="s">
        <v>2</v>
      </c>
    </row>
    <row r="8" spans="1:8">
      <c r="B8" s="1" t="s">
        <v>69</v>
      </c>
      <c r="C8" s="3"/>
      <c r="D8" s="1">
        <v>0</v>
      </c>
      <c r="E8" s="1" t="s">
        <v>2</v>
      </c>
    </row>
    <row r="9" spans="1:8">
      <c r="A9" s="1" t="s">
        <v>70</v>
      </c>
      <c r="C9" s="1">
        <v>4</v>
      </c>
    </row>
    <row r="10" spans="1:8">
      <c r="A10" s="1" t="s">
        <v>71</v>
      </c>
      <c r="C10" s="1">
        <v>2</v>
      </c>
    </row>
    <row r="11" spans="1:8">
      <c r="A11" s="1" t="s">
        <v>72</v>
      </c>
      <c r="C11" s="1">
        <v>32</v>
      </c>
    </row>
    <row r="12" spans="1:8">
      <c r="A12" s="1" t="s">
        <v>73</v>
      </c>
      <c r="E12" s="1">
        <v>89.7</v>
      </c>
      <c r="F12" s="1" t="s">
        <v>2</v>
      </c>
    </row>
    <row r="13" spans="1:8">
      <c r="A13" s="1" t="s">
        <v>74</v>
      </c>
      <c r="B13" s="1">
        <v>437</v>
      </c>
      <c r="C13" s="1" t="s">
        <v>2</v>
      </c>
    </row>
    <row r="14" spans="1:8">
      <c r="A14" s="1" t="s">
        <v>75</v>
      </c>
      <c r="B14" s="1">
        <v>437</v>
      </c>
      <c r="C14" s="1" t="s">
        <v>2</v>
      </c>
    </row>
    <row r="15" spans="1:8">
      <c r="A15" s="1" t="s">
        <v>76</v>
      </c>
      <c r="D15" s="1">
        <v>1300</v>
      </c>
      <c r="E15" s="1" t="s">
        <v>2</v>
      </c>
    </row>
    <row r="17" spans="1:6">
      <c r="A17" s="1" t="s">
        <v>77</v>
      </c>
    </row>
    <row r="18" spans="1:6">
      <c r="A18" s="32" t="s">
        <v>78</v>
      </c>
      <c r="B18" s="32"/>
      <c r="C18" s="32"/>
      <c r="D18" s="32"/>
      <c r="E18" s="32" t="s">
        <v>79</v>
      </c>
      <c r="F18" s="32"/>
    </row>
    <row r="19" spans="1:6">
      <c r="A19" s="40" t="s">
        <v>80</v>
      </c>
      <c r="B19" s="40"/>
      <c r="C19" s="40"/>
      <c r="D19" s="40"/>
      <c r="E19" s="32" t="s">
        <v>93</v>
      </c>
      <c r="F19" s="32"/>
    </row>
    <row r="20" spans="1:6">
      <c r="A20" s="40" t="s">
        <v>81</v>
      </c>
      <c r="B20" s="40"/>
      <c r="C20" s="40"/>
      <c r="D20" s="40"/>
      <c r="E20" s="32" t="s">
        <v>91</v>
      </c>
      <c r="F20" s="32"/>
    </row>
    <row r="22" spans="1:6">
      <c r="A22" s="1" t="s">
        <v>82</v>
      </c>
    </row>
    <row r="23" spans="1:6" ht="31.5" customHeight="1">
      <c r="A23" s="31" t="s">
        <v>83</v>
      </c>
      <c r="B23" s="31"/>
      <c r="C23" s="31" t="s">
        <v>84</v>
      </c>
      <c r="D23" s="31"/>
      <c r="E23" s="31" t="s">
        <v>85</v>
      </c>
      <c r="F23" s="31"/>
    </row>
    <row r="24" spans="1:6">
      <c r="A24" s="13" t="s">
        <v>86</v>
      </c>
      <c r="B24" s="13"/>
      <c r="C24" s="32">
        <v>30</v>
      </c>
      <c r="D24" s="32"/>
      <c r="E24" s="32">
        <v>30</v>
      </c>
      <c r="F24" s="32"/>
    </row>
    <row r="25" spans="1:6">
      <c r="A25" s="13" t="s">
        <v>87</v>
      </c>
      <c r="B25" s="13"/>
      <c r="C25" s="32">
        <v>14</v>
      </c>
      <c r="D25" s="32"/>
      <c r="E25" s="32">
        <v>19</v>
      </c>
      <c r="F25" s="32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116</v>
      </c>
      <c r="D30" s="1">
        <v>12.08</v>
      </c>
      <c r="E30" s="1" t="s">
        <v>90</v>
      </c>
    </row>
    <row r="31" spans="1:6">
      <c r="B31" s="1" t="s">
        <v>97</v>
      </c>
      <c r="D31" s="1">
        <v>2.95</v>
      </c>
      <c r="E31" s="1" t="s">
        <v>90</v>
      </c>
    </row>
    <row r="32" spans="1:6">
      <c r="B32" s="1" t="s">
        <v>117</v>
      </c>
      <c r="D32" s="1">
        <v>13.12</v>
      </c>
      <c r="E32" s="1" t="s">
        <v>90</v>
      </c>
    </row>
    <row r="33" spans="1:10">
      <c r="B33" s="1" t="s">
        <v>97</v>
      </c>
      <c r="D33" s="1">
        <v>3.04</v>
      </c>
      <c r="E33" s="1" t="s">
        <v>90</v>
      </c>
    </row>
    <row r="34" spans="1:10" ht="21" customHeight="1">
      <c r="A34" s="1" t="s">
        <v>1</v>
      </c>
    </row>
    <row r="35" spans="1:10" ht="98.25" customHeight="1">
      <c r="A35" s="14" t="s">
        <v>3</v>
      </c>
      <c r="B35" s="18" t="s">
        <v>118</v>
      </c>
      <c r="C35" s="18" t="s">
        <v>119</v>
      </c>
      <c r="D35" s="14" t="s">
        <v>94</v>
      </c>
      <c r="E35" s="15" t="s">
        <v>4</v>
      </c>
      <c r="F35" s="19" t="s">
        <v>122</v>
      </c>
      <c r="G35" s="19" t="s">
        <v>123</v>
      </c>
      <c r="H35" s="2"/>
      <c r="I35" s="2"/>
      <c r="J35" s="2"/>
    </row>
    <row r="36" spans="1:10">
      <c r="A36" s="20" t="s">
        <v>34</v>
      </c>
      <c r="B36" s="5">
        <f>D36/C36</f>
        <v>23832.000000000004</v>
      </c>
      <c r="C36" s="6">
        <v>3.07</v>
      </c>
      <c r="D36" s="6">
        <v>73164.240000000005</v>
      </c>
      <c r="E36" s="6">
        <v>-614</v>
      </c>
      <c r="F36" s="41">
        <v>142863.28</v>
      </c>
      <c r="G36" s="42">
        <f>D36+D37+E36+E37-F36</f>
        <v>8720.1399999999849</v>
      </c>
    </row>
    <row r="37" spans="1:10">
      <c r="A37" s="21"/>
      <c r="B37" s="5">
        <f>D37/C37</f>
        <v>23591.994029850743</v>
      </c>
      <c r="C37" s="6">
        <v>3.35</v>
      </c>
      <c r="D37" s="6">
        <v>79033.179999999993</v>
      </c>
      <c r="E37" s="6"/>
      <c r="F37" s="41"/>
      <c r="G37" s="43"/>
    </row>
    <row r="38" spans="1:10">
      <c r="A38" s="20" t="s">
        <v>35</v>
      </c>
      <c r="B38" s="5">
        <f t="shared" ref="B38:B43" si="0">D38/C38</f>
        <v>126.5080304739691</v>
      </c>
      <c r="C38" s="6">
        <v>1577.74</v>
      </c>
      <c r="D38" s="6">
        <v>199596.78</v>
      </c>
      <c r="E38" s="6">
        <v>24586.26</v>
      </c>
      <c r="F38" s="41">
        <v>372304.38</v>
      </c>
      <c r="G38" s="42">
        <f t="shared" ref="G38" si="1">D38+D39+E38+E39-F38</f>
        <v>26541.059999999998</v>
      </c>
    </row>
    <row r="39" spans="1:10">
      <c r="A39" s="21"/>
      <c r="B39" s="5">
        <f t="shared" si="0"/>
        <v>99.464359948292454</v>
      </c>
      <c r="C39" s="6">
        <v>1756.03</v>
      </c>
      <c r="D39" s="6">
        <v>174662.39999999999</v>
      </c>
      <c r="E39" s="6"/>
      <c r="F39" s="41"/>
      <c r="G39" s="43"/>
    </row>
    <row r="40" spans="1:10" ht="16.5" customHeight="1">
      <c r="A40" s="20" t="s">
        <v>95</v>
      </c>
      <c r="B40" s="5">
        <f t="shared" si="0"/>
        <v>1622.6005763688759</v>
      </c>
      <c r="C40" s="6">
        <v>17.350000000000001</v>
      </c>
      <c r="D40" s="6">
        <v>28152.12</v>
      </c>
      <c r="E40" s="6"/>
      <c r="F40" s="41">
        <v>56502.22</v>
      </c>
      <c r="G40" s="42">
        <f t="shared" ref="G40" si="2">D40+D41+E40+E41-F40</f>
        <v>1574.7799999999988</v>
      </c>
    </row>
    <row r="41" spans="1:10">
      <c r="A41" s="21"/>
      <c r="B41" s="5">
        <f t="shared" si="0"/>
        <v>1552.9257913855736</v>
      </c>
      <c r="C41" s="6">
        <v>19.27</v>
      </c>
      <c r="D41" s="6">
        <v>29924.880000000001</v>
      </c>
      <c r="E41" s="6"/>
      <c r="F41" s="41"/>
      <c r="G41" s="43"/>
    </row>
    <row r="42" spans="1:10" ht="16.5" customHeight="1">
      <c r="A42" s="20" t="s">
        <v>96</v>
      </c>
      <c r="B42" s="5">
        <f t="shared" si="0"/>
        <v>1603.3748125937032</v>
      </c>
      <c r="C42" s="6">
        <v>26.68</v>
      </c>
      <c r="D42" s="6">
        <v>42778.04</v>
      </c>
      <c r="E42" s="6"/>
      <c r="F42" s="41">
        <v>84478.55</v>
      </c>
      <c r="G42" s="42">
        <f t="shared" ref="G42" si="3">D42+D43+E42+E43-F42</f>
        <v>2309.6699999999983</v>
      </c>
    </row>
    <row r="43" spans="1:10">
      <c r="A43" s="21"/>
      <c r="B43" s="5">
        <f t="shared" si="0"/>
        <v>1552.9350741002118</v>
      </c>
      <c r="C43" s="6">
        <v>28.34</v>
      </c>
      <c r="D43" s="6">
        <v>44010.18</v>
      </c>
      <c r="E43" s="6"/>
      <c r="F43" s="41"/>
      <c r="G43" s="43"/>
    </row>
    <row r="44" spans="1:10">
      <c r="A44" s="4" t="s">
        <v>63</v>
      </c>
      <c r="B44" s="5"/>
      <c r="C44" s="6"/>
      <c r="D44" s="6">
        <f>SUM(D36:D43)</f>
        <v>671321.82000000007</v>
      </c>
      <c r="E44" s="6">
        <f>SUM(E36:E43)</f>
        <v>23972.26</v>
      </c>
      <c r="F44" s="6">
        <f t="shared" ref="F44:G44" si="4">SUM(F36:F43)</f>
        <v>656148.43000000005</v>
      </c>
      <c r="G44" s="6">
        <f t="shared" si="4"/>
        <v>39145.64999999998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25" t="s">
        <v>9</v>
      </c>
      <c r="C49" s="26"/>
      <c r="D49" s="25" t="s">
        <v>10</v>
      </c>
      <c r="E49" s="26"/>
      <c r="F49" s="25" t="s">
        <v>11</v>
      </c>
      <c r="G49" s="26"/>
    </row>
    <row r="50" spans="1:7" ht="40.5" customHeight="1">
      <c r="A50" s="9">
        <v>1</v>
      </c>
      <c r="B50" s="24" t="s">
        <v>98</v>
      </c>
      <c r="C50" s="24"/>
      <c r="D50" s="28" t="s">
        <v>12</v>
      </c>
      <c r="E50" s="28"/>
      <c r="F50" s="27">
        <f>0.58*H4*C6</f>
        <v>8516.2559999999976</v>
      </c>
      <c r="G50" s="27"/>
    </row>
    <row r="51" spans="1:7" ht="31.5" customHeight="1">
      <c r="A51" s="9">
        <v>2</v>
      </c>
      <c r="B51" s="24" t="s">
        <v>13</v>
      </c>
      <c r="C51" s="24"/>
      <c r="D51" s="28" t="s">
        <v>12</v>
      </c>
      <c r="E51" s="28"/>
      <c r="F51" s="27">
        <f>1.82*H4*C6</f>
        <v>26723.423999999999</v>
      </c>
      <c r="G51" s="27"/>
    </row>
    <row r="52" spans="1:7">
      <c r="A52" s="12">
        <v>3</v>
      </c>
      <c r="B52" s="24" t="s">
        <v>14</v>
      </c>
      <c r="C52" s="24"/>
      <c r="D52" s="28" t="s">
        <v>15</v>
      </c>
      <c r="E52" s="28"/>
      <c r="F52" s="27">
        <f>0.17*H4*C6</f>
        <v>2496.1439999999998</v>
      </c>
      <c r="G52" s="27"/>
    </row>
    <row r="53" spans="1:7" ht="69.75" customHeight="1">
      <c r="A53" s="12">
        <v>4</v>
      </c>
      <c r="B53" s="24" t="s">
        <v>16</v>
      </c>
      <c r="C53" s="24"/>
      <c r="D53" s="25" t="s">
        <v>99</v>
      </c>
      <c r="E53" s="26"/>
      <c r="F53" s="27">
        <f>0.84*H4*C6</f>
        <v>12333.887999999999</v>
      </c>
      <c r="G53" s="27"/>
    </row>
    <row r="54" spans="1:7" ht="60.75" customHeight="1">
      <c r="A54" s="12">
        <v>5</v>
      </c>
      <c r="B54" s="24" t="s">
        <v>17</v>
      </c>
      <c r="C54" s="24"/>
      <c r="D54" s="28" t="s">
        <v>18</v>
      </c>
      <c r="E54" s="28"/>
      <c r="F54" s="27">
        <f>1.37*H4*C6</f>
        <v>20115.984</v>
      </c>
      <c r="G54" s="27"/>
    </row>
    <row r="55" spans="1:7" ht="31.5" customHeight="1">
      <c r="A55" s="9"/>
      <c r="B55" s="24" t="s">
        <v>19</v>
      </c>
      <c r="C55" s="24"/>
      <c r="D55" s="28"/>
      <c r="E55" s="28"/>
      <c r="F55" s="27">
        <f>SUM(F50:G54)</f>
        <v>70185.695999999996</v>
      </c>
      <c r="G55" s="27"/>
    </row>
    <row r="57" spans="1:7">
      <c r="A57" s="1" t="s">
        <v>20</v>
      </c>
    </row>
    <row r="59" spans="1:7" ht="44.25" customHeight="1">
      <c r="A59" s="9" t="s">
        <v>8</v>
      </c>
      <c r="B59" s="28" t="s">
        <v>21</v>
      </c>
      <c r="C59" s="28"/>
      <c r="D59" s="25" t="s">
        <v>22</v>
      </c>
      <c r="E59" s="26"/>
      <c r="F59" s="25" t="s">
        <v>23</v>
      </c>
      <c r="G59" s="26"/>
    </row>
    <row r="60" spans="1:7" ht="30.75" customHeight="1">
      <c r="A60" s="9">
        <v>1</v>
      </c>
      <c r="B60" s="33" t="s">
        <v>101</v>
      </c>
      <c r="C60" s="33"/>
      <c r="D60" s="29" t="s">
        <v>102</v>
      </c>
      <c r="E60" s="29"/>
      <c r="F60" s="22">
        <v>602</v>
      </c>
      <c r="G60" s="23"/>
    </row>
    <row r="61" spans="1:7">
      <c r="A61" s="9">
        <v>2</v>
      </c>
      <c r="B61" s="33" t="s">
        <v>103</v>
      </c>
      <c r="C61" s="33"/>
      <c r="D61" s="29" t="s">
        <v>102</v>
      </c>
      <c r="E61" s="29"/>
      <c r="F61" s="22">
        <v>3015.79</v>
      </c>
      <c r="G61" s="23"/>
    </row>
    <row r="62" spans="1:7" ht="34.5" customHeight="1">
      <c r="A62" s="16">
        <v>3</v>
      </c>
      <c r="B62" s="33" t="s">
        <v>104</v>
      </c>
      <c r="C62" s="33"/>
      <c r="D62" s="29" t="s">
        <v>102</v>
      </c>
      <c r="E62" s="29"/>
      <c r="F62" s="22">
        <v>1266.26</v>
      </c>
      <c r="G62" s="23"/>
    </row>
    <row r="63" spans="1:7" ht="31.5" customHeight="1">
      <c r="A63" s="16">
        <v>4</v>
      </c>
      <c r="B63" s="33" t="s">
        <v>105</v>
      </c>
      <c r="C63" s="33"/>
      <c r="D63" s="29" t="s">
        <v>106</v>
      </c>
      <c r="E63" s="29"/>
      <c r="F63" s="22">
        <v>1158.67</v>
      </c>
      <c r="G63" s="23"/>
    </row>
    <row r="64" spans="1:7" ht="34.5" customHeight="1">
      <c r="A64" s="16">
        <v>5</v>
      </c>
      <c r="B64" s="33" t="s">
        <v>107</v>
      </c>
      <c r="C64" s="33"/>
      <c r="D64" s="29" t="s">
        <v>106</v>
      </c>
      <c r="E64" s="29"/>
      <c r="F64" s="22">
        <v>992</v>
      </c>
      <c r="G64" s="23"/>
    </row>
    <row r="65" spans="1:7">
      <c r="A65" s="16">
        <v>6</v>
      </c>
      <c r="B65" s="33" t="s">
        <v>108</v>
      </c>
      <c r="C65" s="33"/>
      <c r="D65" s="29" t="s">
        <v>109</v>
      </c>
      <c r="E65" s="29"/>
      <c r="F65" s="22">
        <v>934.01</v>
      </c>
      <c r="G65" s="23"/>
    </row>
    <row r="66" spans="1:7" ht="37.5" customHeight="1">
      <c r="A66" s="16">
        <v>7</v>
      </c>
      <c r="B66" s="33" t="s">
        <v>110</v>
      </c>
      <c r="C66" s="33"/>
      <c r="D66" s="29" t="s">
        <v>111</v>
      </c>
      <c r="E66" s="29"/>
      <c r="F66" s="22">
        <v>635.4</v>
      </c>
      <c r="G66" s="23"/>
    </row>
    <row r="67" spans="1:7" ht="33" customHeight="1">
      <c r="A67" s="16">
        <v>8</v>
      </c>
      <c r="B67" s="33" t="s">
        <v>112</v>
      </c>
      <c r="C67" s="33"/>
      <c r="D67" s="29" t="s">
        <v>113</v>
      </c>
      <c r="E67" s="29"/>
      <c r="F67" s="22">
        <v>1187.01</v>
      </c>
      <c r="G67" s="23"/>
    </row>
    <row r="68" spans="1:7" ht="31.5" customHeight="1">
      <c r="A68" s="16">
        <v>9</v>
      </c>
      <c r="B68" s="33" t="s">
        <v>114</v>
      </c>
      <c r="C68" s="33"/>
      <c r="D68" s="29" t="s">
        <v>115</v>
      </c>
      <c r="E68" s="29"/>
      <c r="F68" s="22">
        <v>1314.49</v>
      </c>
      <c r="G68" s="23"/>
    </row>
    <row r="69" spans="1:7" ht="50.25" customHeight="1">
      <c r="A69" s="9"/>
      <c r="B69" s="36" t="s">
        <v>65</v>
      </c>
      <c r="C69" s="37"/>
      <c r="D69" s="25"/>
      <c r="E69" s="26"/>
      <c r="F69" s="38">
        <f>SUM(F60:G68)</f>
        <v>11105.630000000001</v>
      </c>
      <c r="G69" s="26"/>
    </row>
    <row r="71" spans="1:7">
      <c r="A71" s="1" t="s">
        <v>24</v>
      </c>
      <c r="D71" s="7">
        <f>3.94*H4*C6</f>
        <v>57851.807999999997</v>
      </c>
      <c r="E71" s="1" t="s">
        <v>25</v>
      </c>
    </row>
    <row r="72" spans="1:7">
      <c r="A72" s="1" t="s">
        <v>26</v>
      </c>
      <c r="D72" s="7">
        <f>103467.49*5.3%+(H4-7)*D7*1.25</f>
        <v>13131.276969999999</v>
      </c>
      <c r="E72" s="1" t="s">
        <v>25</v>
      </c>
    </row>
    <row r="74" spans="1:7">
      <c r="A74" s="1" t="s">
        <v>38</v>
      </c>
    </row>
    <row r="75" spans="1:7">
      <c r="A75" s="1" t="s">
        <v>120</v>
      </c>
    </row>
    <row r="76" spans="1:7">
      <c r="B76" s="1" t="s">
        <v>37</v>
      </c>
      <c r="F76" s="7">
        <v>183735.74</v>
      </c>
      <c r="G76" s="1" t="s">
        <v>25</v>
      </c>
    </row>
    <row r="78" spans="1:7">
      <c r="A78" s="1" t="s">
        <v>121</v>
      </c>
    </row>
    <row r="79" spans="1:7">
      <c r="B79" s="1" t="s">
        <v>36</v>
      </c>
      <c r="F79" s="7">
        <f>F55+F69+D71</f>
        <v>139143.13399999999</v>
      </c>
      <c r="G79" s="1" t="s">
        <v>25</v>
      </c>
    </row>
    <row r="80" spans="1:7">
      <c r="F80" s="7"/>
    </row>
    <row r="81" spans="1:7">
      <c r="A81" s="1" t="s">
        <v>124</v>
      </c>
      <c r="F81" s="7"/>
    </row>
    <row r="82" spans="1:7">
      <c r="B82" s="1" t="s">
        <v>125</v>
      </c>
      <c r="F82" s="7">
        <v>46664.33</v>
      </c>
      <c r="G82" s="1" t="s">
        <v>25</v>
      </c>
    </row>
    <row r="83" spans="1:7" ht="30" customHeight="1">
      <c r="A83" s="1" t="s">
        <v>27</v>
      </c>
    </row>
    <row r="84" spans="1:7" ht="32.25" customHeight="1"/>
    <row r="85" spans="1:7" ht="28.5" customHeight="1">
      <c r="A85" s="8" t="s">
        <v>28</v>
      </c>
      <c r="B85" s="39" t="s">
        <v>29</v>
      </c>
      <c r="C85" s="39"/>
      <c r="D85" s="8" t="s">
        <v>30</v>
      </c>
      <c r="E85" s="39" t="s">
        <v>31</v>
      </c>
      <c r="F85" s="39"/>
      <c r="G85" s="8" t="s">
        <v>32</v>
      </c>
    </row>
    <row r="86" spans="1:7" ht="33.75" customHeight="1">
      <c r="A86" s="34" t="s">
        <v>33</v>
      </c>
      <c r="B86" s="35" t="s">
        <v>51</v>
      </c>
      <c r="C86" s="35"/>
      <c r="D86" s="10"/>
      <c r="E86" s="35" t="s">
        <v>53</v>
      </c>
      <c r="F86" s="35"/>
      <c r="G86" s="17"/>
    </row>
    <row r="87" spans="1:7" ht="43.5" customHeight="1">
      <c r="A87" s="34"/>
      <c r="B87" s="35" t="s">
        <v>39</v>
      </c>
      <c r="C87" s="35"/>
      <c r="D87" s="10">
        <v>2</v>
      </c>
      <c r="E87" s="35" t="s">
        <v>53</v>
      </c>
      <c r="F87" s="35"/>
      <c r="G87" s="17">
        <v>2</v>
      </c>
    </row>
    <row r="88" spans="1:7" ht="69" customHeight="1">
      <c r="A88" s="34"/>
      <c r="B88" s="35" t="s">
        <v>40</v>
      </c>
      <c r="C88" s="35"/>
      <c r="D88" s="10"/>
      <c r="E88" s="35" t="s">
        <v>53</v>
      </c>
      <c r="F88" s="35"/>
      <c r="G88" s="17"/>
    </row>
    <row r="89" spans="1:7" ht="37.5" customHeight="1">
      <c r="A89" s="10" t="s">
        <v>41</v>
      </c>
      <c r="B89" s="35" t="s">
        <v>42</v>
      </c>
      <c r="C89" s="35"/>
      <c r="D89" s="10"/>
      <c r="E89" s="35" t="s">
        <v>54</v>
      </c>
      <c r="F89" s="35"/>
      <c r="G89" s="17"/>
    </row>
    <row r="90" spans="1:7" ht="60" customHeight="1">
      <c r="A90" s="34" t="s">
        <v>43</v>
      </c>
      <c r="B90" s="35" t="s">
        <v>52</v>
      </c>
      <c r="C90" s="35"/>
      <c r="D90" s="10"/>
      <c r="E90" s="35" t="s">
        <v>55</v>
      </c>
      <c r="F90" s="35"/>
      <c r="G90" s="17"/>
    </row>
    <row r="91" spans="1:7" ht="33" customHeight="1">
      <c r="A91" s="34"/>
      <c r="B91" s="35" t="s">
        <v>44</v>
      </c>
      <c r="C91" s="35"/>
      <c r="D91" s="10">
        <v>2</v>
      </c>
      <c r="E91" s="35" t="s">
        <v>56</v>
      </c>
      <c r="F91" s="35"/>
      <c r="G91" s="17">
        <v>2</v>
      </c>
    </row>
    <row r="92" spans="1:7" ht="42.75" customHeight="1">
      <c r="A92" s="34"/>
      <c r="B92" s="35" t="s">
        <v>48</v>
      </c>
      <c r="C92" s="35"/>
      <c r="D92" s="10">
        <v>5</v>
      </c>
      <c r="E92" s="35" t="s">
        <v>57</v>
      </c>
      <c r="F92" s="35"/>
      <c r="G92" s="17">
        <v>5</v>
      </c>
    </row>
    <row r="93" spans="1:7" ht="36" customHeight="1">
      <c r="A93" s="34"/>
      <c r="B93" s="35" t="s">
        <v>49</v>
      </c>
      <c r="C93" s="35"/>
      <c r="D93" s="10"/>
      <c r="E93" s="35" t="s">
        <v>58</v>
      </c>
      <c r="F93" s="35"/>
      <c r="G93" s="17"/>
    </row>
    <row r="94" spans="1:7">
      <c r="A94" s="34"/>
      <c r="B94" s="35" t="s">
        <v>50</v>
      </c>
      <c r="C94" s="35"/>
      <c r="D94" s="10"/>
      <c r="E94" s="35" t="s">
        <v>59</v>
      </c>
      <c r="F94" s="35"/>
      <c r="G94" s="17"/>
    </row>
    <row r="95" spans="1:7">
      <c r="A95" s="34"/>
      <c r="B95" s="35" t="s">
        <v>45</v>
      </c>
      <c r="C95" s="35"/>
      <c r="D95" s="10"/>
      <c r="E95" s="35" t="s">
        <v>60</v>
      </c>
      <c r="F95" s="35"/>
      <c r="G95" s="17"/>
    </row>
    <row r="96" spans="1:7" ht="35.25" customHeight="1">
      <c r="A96" s="34"/>
      <c r="B96" s="35" t="s">
        <v>46</v>
      </c>
      <c r="C96" s="35"/>
      <c r="D96" s="10">
        <v>2</v>
      </c>
      <c r="E96" s="35" t="s">
        <v>55</v>
      </c>
      <c r="F96" s="35"/>
      <c r="G96" s="17">
        <v>2</v>
      </c>
    </row>
    <row r="97" spans="1:7">
      <c r="A97" s="34"/>
      <c r="B97" s="35" t="s">
        <v>47</v>
      </c>
      <c r="C97" s="35"/>
      <c r="D97" s="10">
        <v>1</v>
      </c>
      <c r="E97" s="35"/>
      <c r="F97" s="35"/>
      <c r="G97" s="17">
        <v>1</v>
      </c>
    </row>
    <row r="100" spans="1:7">
      <c r="A100" s="1" t="s">
        <v>126</v>
      </c>
      <c r="F100" s="1" t="s">
        <v>61</v>
      </c>
    </row>
    <row r="102" spans="1:7">
      <c r="A102" s="1" t="s">
        <v>64</v>
      </c>
      <c r="F102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1">
    <mergeCell ref="E18:F18"/>
    <mergeCell ref="A19:D19"/>
    <mergeCell ref="E19:F19"/>
    <mergeCell ref="A20:D20"/>
    <mergeCell ref="E20:F20"/>
    <mergeCell ref="B89:C89"/>
    <mergeCell ref="E89:F89"/>
    <mergeCell ref="A90:A97"/>
    <mergeCell ref="B90:C90"/>
    <mergeCell ref="E90:F90"/>
    <mergeCell ref="B91:C91"/>
    <mergeCell ref="E91:F91"/>
    <mergeCell ref="B92:C92"/>
    <mergeCell ref="E92:F92"/>
    <mergeCell ref="B96:C96"/>
    <mergeCell ref="E96:F96"/>
    <mergeCell ref="B97:C97"/>
    <mergeCell ref="E97:F97"/>
    <mergeCell ref="B93:C93"/>
    <mergeCell ref="E93:F93"/>
    <mergeCell ref="B94:C94"/>
    <mergeCell ref="E94:F94"/>
    <mergeCell ref="B95:C95"/>
    <mergeCell ref="E95:F95"/>
    <mergeCell ref="A86:A88"/>
    <mergeCell ref="B86:C86"/>
    <mergeCell ref="E86:F86"/>
    <mergeCell ref="B87:C87"/>
    <mergeCell ref="E87:F87"/>
    <mergeCell ref="B88:C88"/>
    <mergeCell ref="E88:F88"/>
    <mergeCell ref="B69:C69"/>
    <mergeCell ref="D69:E69"/>
    <mergeCell ref="F69:G69"/>
    <mergeCell ref="B85:C85"/>
    <mergeCell ref="E85:F85"/>
    <mergeCell ref="D64:E64"/>
    <mergeCell ref="D65:E65"/>
    <mergeCell ref="B68:C68"/>
    <mergeCell ref="B63:C63"/>
    <mergeCell ref="B64:C64"/>
    <mergeCell ref="B65:C65"/>
    <mergeCell ref="B66:C66"/>
    <mergeCell ref="B67:C67"/>
    <mergeCell ref="D68:E68"/>
    <mergeCell ref="B55:C55"/>
    <mergeCell ref="F62:G62"/>
    <mergeCell ref="B59:C59"/>
    <mergeCell ref="D59:E59"/>
    <mergeCell ref="F59:G59"/>
    <mergeCell ref="B60:C60"/>
    <mergeCell ref="B61:C61"/>
    <mergeCell ref="B62:C62"/>
    <mergeCell ref="D63:E63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23:B23"/>
    <mergeCell ref="C23:D23"/>
    <mergeCell ref="E23:F23"/>
    <mergeCell ref="C24:D24"/>
    <mergeCell ref="E24:F24"/>
    <mergeCell ref="C25:D25"/>
    <mergeCell ref="E25:F25"/>
    <mergeCell ref="A18:D18"/>
    <mergeCell ref="F68:G68"/>
    <mergeCell ref="A42:A43"/>
    <mergeCell ref="F42:F43"/>
    <mergeCell ref="G42:G43"/>
    <mergeCell ref="B53:C53"/>
    <mergeCell ref="D53:E53"/>
    <mergeCell ref="F53:G53"/>
    <mergeCell ref="B54:C54"/>
    <mergeCell ref="D54:E54"/>
    <mergeCell ref="F54:G54"/>
    <mergeCell ref="D66:E66"/>
    <mergeCell ref="D67:E67"/>
    <mergeCell ref="F64:G64"/>
    <mergeCell ref="F65:G65"/>
    <mergeCell ref="D55:E55"/>
    <mergeCell ref="F55:G55"/>
    <mergeCell ref="D60:E60"/>
    <mergeCell ref="D61:E61"/>
    <mergeCell ref="D62:E62"/>
    <mergeCell ref="F60:G60"/>
    <mergeCell ref="F61:G61"/>
    <mergeCell ref="F63:G63"/>
    <mergeCell ref="F66:G66"/>
    <mergeCell ref="F67:G67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2016-03-10T13:19:18Z</dcterms:modified>
</cp:coreProperties>
</file>