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6"/>
  <c r="F54"/>
  <c r="F52"/>
  <c r="D87"/>
  <c r="F84"/>
  <c r="F51"/>
  <c r="F50"/>
  <c r="E44"/>
  <c r="D44"/>
  <c r="B43"/>
  <c r="B42"/>
  <c r="B41"/>
  <c r="B40"/>
  <c r="B39"/>
  <c r="B38"/>
  <c r="B37"/>
  <c r="B36"/>
  <c r="C6"/>
  <c r="F53" s="1"/>
  <c r="G44" l="1"/>
  <c r="F55"/>
  <c r="F94" l="1"/>
</calcChain>
</file>

<file path=xl/sharedStrings.xml><?xml version="1.0" encoding="utf-8"?>
<sst xmlns="http://schemas.openxmlformats.org/spreadsheetml/2006/main" count="179" uniqueCount="148">
  <si>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</si>
  <si>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</si>
  <si>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</si>
  <si>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</si>
  <si>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</si>
  <si>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</si>
  <si>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</si>
  <si>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</si>
  <si>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</si>
  <si>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</si>
  <si>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</si>
  <si>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</si>
  <si>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</si>
  <si>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</si>
  <si>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</si>
  <si>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</si>
  <si>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</si>
  <si>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</si>
  <si>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</si>
  <si>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</si>
  <si>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</si>
  <si>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</si>
  <si>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</si>
  <si>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</si>
  <si>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</si>
  <si>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</si>
  <si>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</si>
  <si>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</si>
  <si>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</si>
  <si>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</si>
  <si>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</si>
  <si>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</si>
  <si>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</si>
  <si>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</si>
  <si>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</si>
  <si>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</si>
  <si>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</si>
  <si>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</si>
  <si>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</si>
  <si>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</si>
  <si>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</si>
  <si>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</si>
  <si>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</si>
  <si>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</si>
  <si>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</si>
  <si>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</si>
  <si>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</si>
  <si>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</si>
  <si>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</si>
  <si>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</si>
  <si>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</si>
  <si>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</si>
  <si>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</si>
  <si>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</si>
  <si>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</si>
  <si>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</si>
  <si>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</si>
  <si>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</si>
  <si>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</si>
  <si>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</si>
  <si>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</si>
  <si>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</si>
  <si>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</si>
  <si>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</si>
  <si>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</si>
  <si>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</si>
  <si>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 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</si>
  <si>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</si>
  <si>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</si>
  <si>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</si>
  <si>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</si>
  <si>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</si>
  <si>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</si>
  <si>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</si>
  <si>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</si>
  <si>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</si>
  <si>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</si>
  <si>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</si>
  <si>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</si>
  <si>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</si>
  <si>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</si>
  <si>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</si>
  <si>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</si>
  <si>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</si>
  <si>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</si>
  <si>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</si>
  <si>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</si>
  <si>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</si>
  <si>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</si>
  <si>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</si>
  <si>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</si>
  <si>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</si>
  <si>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57 от 18.01.09г.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</si>
  <si>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</si>
  <si>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</si>
  <si>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</si>
  <si>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</si>
  <si>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</si>
  <si>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</si>
  <si>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</si>
  <si>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</si>
  <si>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кв.30 ремонт подводки отопления</t>
  </si>
  <si>
    <t>Январь</t>
  </si>
  <si>
    <t>кв.4 ремонт ХВ</t>
  </si>
  <si>
    <t>Февраль</t>
  </si>
  <si>
    <t>Замена вентиля на стояке ХВ в подвале</t>
  </si>
  <si>
    <t>Ремонт лежака отопления, установка 3-х спускников в подвале</t>
  </si>
  <si>
    <t>кв.4 замена стояка канализации</t>
  </si>
  <si>
    <t>Очистка кровли от наледи, сосулек, ограждение опасных участков схода льда</t>
  </si>
  <si>
    <t>Ремонт перекрытия в кв.4</t>
  </si>
  <si>
    <t>Март</t>
  </si>
  <si>
    <t>Ревизия задвижки ХВ в подвале</t>
  </si>
  <si>
    <t>Апрель</t>
  </si>
  <si>
    <t>кв.4 замена ванны ветеран ВОВ</t>
  </si>
  <si>
    <t>Май</t>
  </si>
  <si>
    <t>Замена стояка отопления в подвале</t>
  </si>
  <si>
    <t>Замена лежака отопления в подвале</t>
  </si>
  <si>
    <t>Июнь</t>
  </si>
  <si>
    <t>Замена части лежака отопленияв подвале</t>
  </si>
  <si>
    <t>кв.14 ремонт стояка ХВ</t>
  </si>
  <si>
    <t>Замена врезки ХВ кв.13</t>
  </si>
  <si>
    <t>Июль</t>
  </si>
  <si>
    <t>кв.24 прочистка засора канализации</t>
  </si>
  <si>
    <t>Август</t>
  </si>
  <si>
    <t>кв.29 замена лежака канализации</t>
  </si>
  <si>
    <t>Сентябрь</t>
  </si>
  <si>
    <t>Заполнение системы отопления</t>
  </si>
  <si>
    <t>кв.24 замена части стояка и подводки отопления</t>
  </si>
  <si>
    <t>Ремонт лежака отопления в подвале</t>
  </si>
  <si>
    <t>Октябрь</t>
  </si>
  <si>
    <t>кв.15 ремонт врезки ХВ</t>
  </si>
  <si>
    <t>кв.23 замена части стояка канализации</t>
  </si>
  <si>
    <t>Ноябрь</t>
  </si>
  <si>
    <t>Ремонт освещения у входной двери</t>
  </si>
  <si>
    <t>кв.27 замена стояка ХВС</t>
  </si>
  <si>
    <t>Декабрь</t>
  </si>
  <si>
    <t>Ремонт щита этажного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</si>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</sst>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12" workbookViewId="0">
      <selection activeCell="A115" sqref="A11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9" width="9.140625" style="1" customWidth="1"/>
    <col min="10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66</v>
      </c>
      <c r="B3" s="43"/>
      <c r="C3" s="43"/>
      <c r="D3" s="43"/>
      <c r="E3" s="43"/>
      <c r="F3" s="43"/>
      <c r="G3" s="43"/>
    </row>
    <row r="4" spans="1:8">
      <c r="A4" s="43" t="s">
        <v>100</v>
      </c>
      <c r="B4" s="43"/>
      <c r="C4" s="43"/>
      <c r="D4" s="43"/>
      <c r="E4" s="43"/>
      <c r="F4" s="43"/>
      <c r="G4" s="43"/>
      <c r="H4" s="11">
        <v>12</v>
      </c>
    </row>
    <row r="5" spans="1:8" ht="11.25" customHeight="1"/>
    <row r="6" spans="1:8">
      <c r="A6" s="1" t="s">
        <v>6</v>
      </c>
      <c r="C6" s="3">
        <f>D7+D8</f>
        <v>1243.2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1085</v>
      </c>
      <c r="E7" s="1" t="s">
        <v>2</v>
      </c>
    </row>
    <row r="8" spans="1:8">
      <c r="B8" s="1" t="s">
        <v>69</v>
      </c>
      <c r="C8" s="3"/>
      <c r="D8" s="1">
        <v>158.19999999999999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93.6</v>
      </c>
      <c r="F12" s="1" t="s">
        <v>2</v>
      </c>
    </row>
    <row r="13" spans="1:8">
      <c r="A13" s="1" t="s">
        <v>74</v>
      </c>
      <c r="B13" s="1">
        <v>441</v>
      </c>
      <c r="C13" s="1" t="s">
        <v>2</v>
      </c>
    </row>
    <row r="14" spans="1:8">
      <c r="A14" s="1" t="s">
        <v>75</v>
      </c>
      <c r="B14" s="1">
        <v>441</v>
      </c>
      <c r="C14" s="1" t="s">
        <v>2</v>
      </c>
    </row>
    <row r="15" spans="1:8">
      <c r="A15" s="1" t="s">
        <v>76</v>
      </c>
      <c r="D15" s="1">
        <v>752</v>
      </c>
      <c r="E15" s="1" t="s">
        <v>2</v>
      </c>
    </row>
    <row r="17" spans="1:6">
      <c r="A17" s="1" t="s">
        <v>77</v>
      </c>
    </row>
    <row r="18" spans="1:6">
      <c r="A18" s="41" t="s">
        <v>78</v>
      </c>
      <c r="B18" s="41"/>
      <c r="C18" s="41"/>
      <c r="D18" s="41"/>
      <c r="E18" s="41" t="s">
        <v>79</v>
      </c>
      <c r="F18" s="41"/>
    </row>
    <row r="19" spans="1:6">
      <c r="A19" s="40" t="s">
        <v>80</v>
      </c>
      <c r="B19" s="40"/>
      <c r="C19" s="40"/>
      <c r="D19" s="40"/>
      <c r="E19" s="41" t="s">
        <v>93</v>
      </c>
      <c r="F19" s="41"/>
    </row>
    <row r="20" spans="1:6">
      <c r="A20" s="40" t="s">
        <v>81</v>
      </c>
      <c r="B20" s="40"/>
      <c r="C20" s="40"/>
      <c r="D20" s="40"/>
      <c r="E20" s="41" t="s">
        <v>91</v>
      </c>
      <c r="F20" s="41"/>
    </row>
    <row r="22" spans="1:6">
      <c r="A22" s="1" t="s">
        <v>82</v>
      </c>
    </row>
    <row r="23" spans="1:6" ht="31.5" customHeight="1">
      <c r="A23" s="42" t="s">
        <v>83</v>
      </c>
      <c r="B23" s="42"/>
      <c r="C23" s="42" t="s">
        <v>84</v>
      </c>
      <c r="D23" s="42"/>
      <c r="E23" s="42" t="s">
        <v>85</v>
      </c>
      <c r="F23" s="42"/>
    </row>
    <row r="24" spans="1:6">
      <c r="A24" s="13" t="s">
        <v>86</v>
      </c>
      <c r="B24" s="13"/>
      <c r="C24" s="41">
        <v>27</v>
      </c>
      <c r="D24" s="41"/>
      <c r="E24" s="41">
        <v>26</v>
      </c>
      <c r="F24" s="41"/>
    </row>
    <row r="25" spans="1:6">
      <c r="A25" s="13" t="s">
        <v>87</v>
      </c>
      <c r="B25" s="13"/>
      <c r="C25" s="41">
        <v>22</v>
      </c>
      <c r="D25" s="41"/>
      <c r="E25" s="41">
        <v>23</v>
      </c>
      <c r="F25" s="41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137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138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3.25" customHeight="1">
      <c r="A34" s="1" t="s">
        <v>1</v>
      </c>
    </row>
    <row r="35" spans="1:10" ht="98.25" customHeight="1">
      <c r="A35" s="14" t="s">
        <v>3</v>
      </c>
      <c r="B35" s="23" t="s">
        <v>139</v>
      </c>
      <c r="C35" s="23" t="s">
        <v>140</v>
      </c>
      <c r="D35" s="14" t="s">
        <v>94</v>
      </c>
      <c r="E35" s="15" t="s">
        <v>4</v>
      </c>
      <c r="F35" s="24" t="s">
        <v>143</v>
      </c>
      <c r="G35" s="24" t="s">
        <v>144</v>
      </c>
      <c r="H35" s="2"/>
      <c r="I35" s="2"/>
      <c r="J35" s="2"/>
    </row>
    <row r="36" spans="1:10">
      <c r="A36" s="44" t="s">
        <v>34</v>
      </c>
      <c r="B36" s="5">
        <f>D36/C36</f>
        <v>17225.654723127038</v>
      </c>
      <c r="C36" s="6">
        <v>3.07</v>
      </c>
      <c r="D36" s="6">
        <v>52882.76</v>
      </c>
      <c r="E36" s="6"/>
      <c r="F36" s="46">
        <v>97632.97</v>
      </c>
      <c r="G36" s="47">
        <f>D36+D37+E36+E37-F36</f>
        <v>7249.320000000007</v>
      </c>
    </row>
    <row r="37" spans="1:10">
      <c r="A37" s="45"/>
      <c r="B37" s="5">
        <f>D37/C37</f>
        <v>15522.247761194028</v>
      </c>
      <c r="C37" s="6">
        <v>3.35</v>
      </c>
      <c r="D37" s="6">
        <v>51999.53</v>
      </c>
      <c r="E37" s="6"/>
      <c r="F37" s="46"/>
      <c r="G37" s="48"/>
    </row>
    <row r="38" spans="1:10">
      <c r="A38" s="44" t="s">
        <v>35</v>
      </c>
      <c r="B38" s="5">
        <f t="shared" ref="B38:B43" si="0">D38/C38</f>
        <v>119.61296538086124</v>
      </c>
      <c r="C38" s="6">
        <v>1577.74</v>
      </c>
      <c r="D38" s="6">
        <v>188718.16</v>
      </c>
      <c r="E38" s="6">
        <v>16113.24</v>
      </c>
      <c r="F38" s="46">
        <v>342907.32</v>
      </c>
      <c r="G38" s="47">
        <f t="shared" ref="G38" si="1">D38+D39+E38+E39-F38</f>
        <v>21511.359999999986</v>
      </c>
    </row>
    <row r="39" spans="1:10">
      <c r="A39" s="45"/>
      <c r="B39" s="5">
        <f t="shared" si="0"/>
        <v>90.879586339641122</v>
      </c>
      <c r="C39" s="6">
        <v>1756.03</v>
      </c>
      <c r="D39" s="6">
        <v>159587.28</v>
      </c>
      <c r="E39" s="6"/>
      <c r="F39" s="46"/>
      <c r="G39" s="48"/>
    </row>
    <row r="40" spans="1:10" ht="16.5" customHeight="1">
      <c r="A40" s="44" t="s">
        <v>95</v>
      </c>
      <c r="B40" s="5">
        <f t="shared" si="0"/>
        <v>984.25878962536012</v>
      </c>
      <c r="C40" s="6">
        <v>17.350000000000001</v>
      </c>
      <c r="D40" s="6">
        <v>17076.89</v>
      </c>
      <c r="E40" s="6">
        <v>-56.42</v>
      </c>
      <c r="F40" s="46">
        <v>33740.620000000003</v>
      </c>
      <c r="G40" s="47">
        <f t="shared" ref="G40" si="2">D40+D41+E40+E41-F40</f>
        <v>2454.1800000000003</v>
      </c>
    </row>
    <row r="41" spans="1:10">
      <c r="A41" s="45"/>
      <c r="B41" s="5">
        <f t="shared" si="0"/>
        <v>995.03528801245466</v>
      </c>
      <c r="C41" s="6">
        <v>19.27</v>
      </c>
      <c r="D41" s="6">
        <v>19174.330000000002</v>
      </c>
      <c r="E41" s="6"/>
      <c r="F41" s="46"/>
      <c r="G41" s="48"/>
    </row>
    <row r="42" spans="1:10" ht="16.5" customHeight="1">
      <c r="A42" s="44" t="s">
        <v>96</v>
      </c>
      <c r="B42" s="5">
        <f t="shared" si="0"/>
        <v>963.71289355322347</v>
      </c>
      <c r="C42" s="6">
        <v>26.68</v>
      </c>
      <c r="D42" s="6">
        <v>25711.86</v>
      </c>
      <c r="E42" s="6">
        <v>-86.75</v>
      </c>
      <c r="F42" s="46">
        <v>49000.04</v>
      </c>
      <c r="G42" s="47">
        <f t="shared" ref="G42" si="3">D42+D43+E42+E43-F42</f>
        <v>3686.3700000000026</v>
      </c>
    </row>
    <row r="43" spans="1:10">
      <c r="A43" s="45"/>
      <c r="B43" s="5">
        <f t="shared" si="0"/>
        <v>954.88002822865201</v>
      </c>
      <c r="C43" s="6">
        <v>28.34</v>
      </c>
      <c r="D43" s="6">
        <v>27061.3</v>
      </c>
      <c r="E43" s="6"/>
      <c r="F43" s="46"/>
      <c r="G43" s="48"/>
    </row>
    <row r="44" spans="1:10">
      <c r="A44" s="4" t="s">
        <v>63</v>
      </c>
      <c r="B44" s="5"/>
      <c r="C44" s="6"/>
      <c r="D44" s="6">
        <f>SUM(D36:D43)</f>
        <v>542212.11</v>
      </c>
      <c r="E44" s="6">
        <f>SUM(E36:E43)</f>
        <v>15970.07</v>
      </c>
      <c r="F44" s="6">
        <f t="shared" ref="F44:G44" si="4">SUM(F36:F43)</f>
        <v>523280.95</v>
      </c>
      <c r="G44" s="6">
        <f t="shared" si="4"/>
        <v>34901.229999999996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3" t="s">
        <v>9</v>
      </c>
      <c r="C49" s="34"/>
      <c r="D49" s="33" t="s">
        <v>10</v>
      </c>
      <c r="E49" s="34"/>
      <c r="F49" s="33" t="s">
        <v>11</v>
      </c>
      <c r="G49" s="34"/>
    </row>
    <row r="50" spans="1:7" ht="34.5" customHeight="1">
      <c r="A50" s="9">
        <v>1</v>
      </c>
      <c r="B50" s="37" t="s">
        <v>98</v>
      </c>
      <c r="C50" s="37"/>
      <c r="D50" s="38" t="s">
        <v>12</v>
      </c>
      <c r="E50" s="38"/>
      <c r="F50" s="39">
        <f>0.58*H4*D7</f>
        <v>7551.5999999999985</v>
      </c>
      <c r="G50" s="39"/>
    </row>
    <row r="51" spans="1:7" ht="31.5" customHeight="1">
      <c r="A51" s="9">
        <v>2</v>
      </c>
      <c r="B51" s="37" t="s">
        <v>13</v>
      </c>
      <c r="C51" s="37"/>
      <c r="D51" s="38" t="s">
        <v>12</v>
      </c>
      <c r="E51" s="38"/>
      <c r="F51" s="39">
        <f>1.82*H4*D7</f>
        <v>23696.400000000001</v>
      </c>
      <c r="G51" s="39"/>
    </row>
    <row r="52" spans="1:7">
      <c r="A52" s="12">
        <v>3</v>
      </c>
      <c r="B52" s="37" t="s">
        <v>14</v>
      </c>
      <c r="C52" s="37"/>
      <c r="D52" s="38" t="s">
        <v>15</v>
      </c>
      <c r="E52" s="38"/>
      <c r="F52" s="39">
        <f>0.17*H4*D7</f>
        <v>2213.4</v>
      </c>
      <c r="G52" s="39"/>
    </row>
    <row r="53" spans="1:7" ht="69.75" customHeight="1">
      <c r="A53" s="12">
        <v>4</v>
      </c>
      <c r="B53" s="37" t="s">
        <v>16</v>
      </c>
      <c r="C53" s="37"/>
      <c r="D53" s="33" t="s">
        <v>99</v>
      </c>
      <c r="E53" s="34"/>
      <c r="F53" s="39">
        <f>0.84*H4*C6</f>
        <v>12531.456</v>
      </c>
      <c r="G53" s="39"/>
    </row>
    <row r="54" spans="1:7" ht="63" customHeight="1">
      <c r="A54" s="12">
        <v>5</v>
      </c>
      <c r="B54" s="37" t="s">
        <v>17</v>
      </c>
      <c r="C54" s="37"/>
      <c r="D54" s="38" t="s">
        <v>18</v>
      </c>
      <c r="E54" s="38"/>
      <c r="F54" s="39">
        <f>1.37*H4*C6</f>
        <v>20438.208000000002</v>
      </c>
      <c r="G54" s="39"/>
    </row>
    <row r="55" spans="1:7" ht="31.5" customHeight="1">
      <c r="A55" s="9"/>
      <c r="B55" s="37" t="s">
        <v>19</v>
      </c>
      <c r="C55" s="37"/>
      <c r="D55" s="38"/>
      <c r="E55" s="38"/>
      <c r="F55" s="39">
        <f>SUM(F50:G54)</f>
        <v>66431.063999999998</v>
      </c>
      <c r="G55" s="39"/>
    </row>
    <row r="57" spans="1:7">
      <c r="A57" s="1" t="s">
        <v>20</v>
      </c>
    </row>
    <row r="59" spans="1:7" ht="44.25" customHeight="1">
      <c r="A59" s="9" t="s">
        <v>8</v>
      </c>
      <c r="B59" s="38" t="s">
        <v>21</v>
      </c>
      <c r="C59" s="38"/>
      <c r="D59" s="33" t="s">
        <v>22</v>
      </c>
      <c r="E59" s="34"/>
      <c r="F59" s="33" t="s">
        <v>23</v>
      </c>
      <c r="G59" s="34"/>
    </row>
    <row r="60" spans="1:7" ht="30.75" customHeight="1">
      <c r="A60" s="9">
        <v>1</v>
      </c>
      <c r="B60" s="25" t="s">
        <v>101</v>
      </c>
      <c r="C60" s="25"/>
      <c r="D60" s="26" t="s">
        <v>102</v>
      </c>
      <c r="E60" s="26"/>
      <c r="F60" s="27">
        <v>3025.45</v>
      </c>
      <c r="G60" s="28"/>
    </row>
    <row r="61" spans="1:7" ht="30.75" customHeight="1">
      <c r="A61" s="9">
        <v>2</v>
      </c>
      <c r="B61" s="25" t="s">
        <v>103</v>
      </c>
      <c r="C61" s="25"/>
      <c r="D61" s="26" t="s">
        <v>104</v>
      </c>
      <c r="E61" s="26"/>
      <c r="F61" s="27">
        <v>5272.59</v>
      </c>
      <c r="G61" s="28"/>
    </row>
    <row r="62" spans="1:7" ht="31.5" customHeight="1">
      <c r="A62" s="16">
        <v>3</v>
      </c>
      <c r="B62" s="25" t="s">
        <v>105</v>
      </c>
      <c r="C62" s="25"/>
      <c r="D62" s="26" t="s">
        <v>104</v>
      </c>
      <c r="E62" s="26"/>
      <c r="F62" s="27">
        <v>3064.77</v>
      </c>
      <c r="G62" s="28"/>
    </row>
    <row r="63" spans="1:7" ht="45" customHeight="1">
      <c r="A63" s="16">
        <v>4</v>
      </c>
      <c r="B63" s="25" t="s">
        <v>106</v>
      </c>
      <c r="C63" s="25"/>
      <c r="D63" s="26" t="s">
        <v>104</v>
      </c>
      <c r="E63" s="26"/>
      <c r="F63" s="27">
        <v>1672.9</v>
      </c>
      <c r="G63" s="28"/>
    </row>
    <row r="64" spans="1:7" ht="36" customHeight="1">
      <c r="A64" s="16">
        <v>5</v>
      </c>
      <c r="B64" s="25" t="s">
        <v>107</v>
      </c>
      <c r="C64" s="25"/>
      <c r="D64" s="26" t="s">
        <v>104</v>
      </c>
      <c r="E64" s="26"/>
      <c r="F64" s="27">
        <v>4242.0600000000004</v>
      </c>
      <c r="G64" s="28"/>
    </row>
    <row r="65" spans="1:7" ht="66" customHeight="1">
      <c r="A65" s="16">
        <v>6</v>
      </c>
      <c r="B65" s="25" t="s">
        <v>108</v>
      </c>
      <c r="C65" s="25"/>
      <c r="D65" s="26" t="s">
        <v>104</v>
      </c>
      <c r="E65" s="26"/>
      <c r="F65" s="27">
        <v>1721.92</v>
      </c>
      <c r="G65" s="28"/>
    </row>
    <row r="66" spans="1:7">
      <c r="A66" s="16">
        <v>7</v>
      </c>
      <c r="B66" s="25" t="s">
        <v>109</v>
      </c>
      <c r="C66" s="25"/>
      <c r="D66" s="26" t="s">
        <v>110</v>
      </c>
      <c r="E66" s="26"/>
      <c r="F66" s="27">
        <v>937</v>
      </c>
      <c r="G66" s="28"/>
    </row>
    <row r="67" spans="1:7" ht="35.25" customHeight="1">
      <c r="A67" s="16">
        <v>8</v>
      </c>
      <c r="B67" s="25" t="s">
        <v>111</v>
      </c>
      <c r="C67" s="25"/>
      <c r="D67" s="26" t="s">
        <v>112</v>
      </c>
      <c r="E67" s="26"/>
      <c r="F67" s="27">
        <v>3224.1</v>
      </c>
      <c r="G67" s="28"/>
    </row>
    <row r="68" spans="1:7" ht="34.5" customHeight="1">
      <c r="A68" s="16">
        <v>9</v>
      </c>
      <c r="B68" s="25" t="s">
        <v>113</v>
      </c>
      <c r="C68" s="25"/>
      <c r="D68" s="26" t="s">
        <v>114</v>
      </c>
      <c r="E68" s="26"/>
      <c r="F68" s="27">
        <v>3279.64</v>
      </c>
      <c r="G68" s="28"/>
    </row>
    <row r="69" spans="1:7" ht="34.5" customHeight="1">
      <c r="A69" s="16">
        <v>10</v>
      </c>
      <c r="B69" s="25" t="s">
        <v>115</v>
      </c>
      <c r="C69" s="25"/>
      <c r="D69" s="26" t="s">
        <v>114</v>
      </c>
      <c r="E69" s="26"/>
      <c r="F69" s="27">
        <v>728.71</v>
      </c>
      <c r="G69" s="28"/>
    </row>
    <row r="70" spans="1:7" ht="31.5" customHeight="1">
      <c r="A70" s="16">
        <v>11</v>
      </c>
      <c r="B70" s="25" t="s">
        <v>116</v>
      </c>
      <c r="C70" s="25"/>
      <c r="D70" s="26" t="s">
        <v>117</v>
      </c>
      <c r="E70" s="26"/>
      <c r="F70" s="27">
        <v>6938.14</v>
      </c>
      <c r="G70" s="28"/>
    </row>
    <row r="71" spans="1:7" ht="31.5" customHeight="1">
      <c r="A71" s="16">
        <v>12</v>
      </c>
      <c r="B71" s="25" t="s">
        <v>118</v>
      </c>
      <c r="C71" s="25"/>
      <c r="D71" s="26" t="s">
        <v>117</v>
      </c>
      <c r="E71" s="26"/>
      <c r="F71" s="27">
        <v>6630.1</v>
      </c>
      <c r="G71" s="28"/>
    </row>
    <row r="72" spans="1:7" ht="18.75" customHeight="1">
      <c r="A72" s="16">
        <v>13</v>
      </c>
      <c r="B72" s="25" t="s">
        <v>119</v>
      </c>
      <c r="C72" s="25"/>
      <c r="D72" s="26" t="s">
        <v>117</v>
      </c>
      <c r="E72" s="26"/>
      <c r="F72" s="27">
        <v>847.07</v>
      </c>
      <c r="G72" s="28"/>
    </row>
    <row r="73" spans="1:7">
      <c r="A73" s="16">
        <v>14</v>
      </c>
      <c r="B73" s="25" t="s">
        <v>120</v>
      </c>
      <c r="C73" s="25"/>
      <c r="D73" s="26" t="s">
        <v>121</v>
      </c>
      <c r="E73" s="26"/>
      <c r="F73" s="27">
        <v>3266.41</v>
      </c>
      <c r="G73" s="28"/>
    </row>
    <row r="74" spans="1:7" ht="31.5" customHeight="1">
      <c r="A74" s="16">
        <v>15</v>
      </c>
      <c r="B74" s="25" t="s">
        <v>122</v>
      </c>
      <c r="C74" s="25"/>
      <c r="D74" s="26" t="s">
        <v>123</v>
      </c>
      <c r="E74" s="26"/>
      <c r="F74" s="27">
        <v>1428.5</v>
      </c>
      <c r="G74" s="28"/>
    </row>
    <row r="75" spans="1:7" ht="30.75" customHeight="1">
      <c r="A75" s="16">
        <v>16</v>
      </c>
      <c r="B75" s="25" t="s">
        <v>124</v>
      </c>
      <c r="C75" s="25"/>
      <c r="D75" s="26" t="s">
        <v>125</v>
      </c>
      <c r="E75" s="26"/>
      <c r="F75" s="27">
        <v>3314.1</v>
      </c>
      <c r="G75" s="28"/>
    </row>
    <row r="76" spans="1:7" ht="33.75" customHeight="1">
      <c r="A76" s="16">
        <v>17</v>
      </c>
      <c r="B76" s="25" t="s">
        <v>126</v>
      </c>
      <c r="C76" s="25"/>
      <c r="D76" s="26" t="s">
        <v>125</v>
      </c>
      <c r="E76" s="26"/>
      <c r="F76" s="27">
        <v>635.4</v>
      </c>
      <c r="G76" s="28"/>
    </row>
    <row r="77" spans="1:7" ht="29.25" customHeight="1">
      <c r="A77" s="16">
        <v>18</v>
      </c>
      <c r="B77" s="25" t="s">
        <v>127</v>
      </c>
      <c r="C77" s="25"/>
      <c r="D77" s="26" t="s">
        <v>125</v>
      </c>
      <c r="E77" s="26"/>
      <c r="F77" s="27">
        <v>4301.46</v>
      </c>
      <c r="G77" s="28"/>
    </row>
    <row r="78" spans="1:7" ht="29.25" customHeight="1">
      <c r="A78" s="17">
        <v>19</v>
      </c>
      <c r="B78" s="25" t="s">
        <v>128</v>
      </c>
      <c r="C78" s="25"/>
      <c r="D78" s="26" t="s">
        <v>129</v>
      </c>
      <c r="E78" s="26"/>
      <c r="F78" s="27">
        <v>1704.84</v>
      </c>
      <c r="G78" s="28"/>
    </row>
    <row r="79" spans="1:7" ht="29.25" customHeight="1">
      <c r="A79" s="17">
        <v>20</v>
      </c>
      <c r="B79" s="25" t="s">
        <v>130</v>
      </c>
      <c r="C79" s="25"/>
      <c r="D79" s="26" t="s">
        <v>129</v>
      </c>
      <c r="E79" s="26"/>
      <c r="F79" s="27">
        <v>1704.84</v>
      </c>
      <c r="G79" s="28"/>
    </row>
    <row r="80" spans="1:7" ht="29.25" customHeight="1">
      <c r="A80" s="18">
        <v>21</v>
      </c>
      <c r="B80" s="25" t="s">
        <v>131</v>
      </c>
      <c r="C80" s="25"/>
      <c r="D80" s="26" t="s">
        <v>132</v>
      </c>
      <c r="E80" s="26"/>
      <c r="F80" s="27">
        <v>3766.09</v>
      </c>
      <c r="G80" s="28"/>
    </row>
    <row r="81" spans="1:7" ht="29.25" customHeight="1">
      <c r="A81" s="19">
        <v>22</v>
      </c>
      <c r="B81" s="25" t="s">
        <v>133</v>
      </c>
      <c r="C81" s="25"/>
      <c r="D81" s="26" t="s">
        <v>132</v>
      </c>
      <c r="E81" s="26"/>
      <c r="F81" s="27">
        <v>720.34</v>
      </c>
      <c r="G81" s="28"/>
    </row>
    <row r="82" spans="1:7" ht="29.25" customHeight="1">
      <c r="A82" s="20">
        <v>23</v>
      </c>
      <c r="B82" s="25" t="s">
        <v>134</v>
      </c>
      <c r="C82" s="25"/>
      <c r="D82" s="26" t="s">
        <v>135</v>
      </c>
      <c r="E82" s="26"/>
      <c r="F82" s="27">
        <v>4036.69</v>
      </c>
      <c r="G82" s="28"/>
    </row>
    <row r="83" spans="1:7" ht="29.25" customHeight="1">
      <c r="A83" s="21">
        <v>24</v>
      </c>
      <c r="B83" s="25" t="s">
        <v>136</v>
      </c>
      <c r="C83" s="25"/>
      <c r="D83" s="26" t="s">
        <v>135</v>
      </c>
      <c r="E83" s="26"/>
      <c r="F83" s="27">
        <v>226.68</v>
      </c>
      <c r="G83" s="28"/>
    </row>
    <row r="84" spans="1:7" ht="45" customHeight="1">
      <c r="A84" s="9"/>
      <c r="B84" s="31" t="s">
        <v>65</v>
      </c>
      <c r="C84" s="32"/>
      <c r="D84" s="33"/>
      <c r="E84" s="34"/>
      <c r="F84" s="35">
        <f>SUM(F60:G83)</f>
        <v>66689.799999999988</v>
      </c>
      <c r="G84" s="34"/>
    </row>
    <row r="86" spans="1:7">
      <c r="A86" s="1" t="s">
        <v>24</v>
      </c>
      <c r="D86" s="7">
        <f>3.94*H4*C6</f>
        <v>58778.496000000006</v>
      </c>
      <c r="E86" s="1" t="s">
        <v>25</v>
      </c>
    </row>
    <row r="87" spans="1:7">
      <c r="A87" s="1" t="s">
        <v>26</v>
      </c>
      <c r="D87" s="7">
        <f>91747.53*5.3%+(H4-7)*D7*1.25</f>
        <v>11643.86909</v>
      </c>
      <c r="E87" s="1" t="s">
        <v>25</v>
      </c>
    </row>
    <row r="89" spans="1:7">
      <c r="A89" s="1" t="s">
        <v>38</v>
      </c>
    </row>
    <row r="90" spans="1:7">
      <c r="A90" s="1" t="s">
        <v>141</v>
      </c>
    </row>
    <row r="91" spans="1:7">
      <c r="B91" s="1" t="s">
        <v>37</v>
      </c>
      <c r="F91" s="7">
        <v>162923.57999999999</v>
      </c>
      <c r="G91" s="1" t="s">
        <v>25</v>
      </c>
    </row>
    <row r="93" spans="1:7">
      <c r="A93" s="1" t="s">
        <v>142</v>
      </c>
    </row>
    <row r="94" spans="1:7">
      <c r="B94" s="1" t="s">
        <v>36</v>
      </c>
      <c r="F94" s="7">
        <f>F55+F84+D86</f>
        <v>191899.36000000002</v>
      </c>
      <c r="G94" s="1" t="s">
        <v>25</v>
      </c>
    </row>
    <row r="95" spans="1:7">
      <c r="F95" s="7"/>
    </row>
    <row r="96" spans="1:7">
      <c r="A96" s="1" t="s">
        <v>145</v>
      </c>
      <c r="F96" s="7"/>
    </row>
    <row r="97" spans="1:7">
      <c r="B97" s="1" t="s">
        <v>146</v>
      </c>
      <c r="F97" s="7">
        <v>80091.350000000006</v>
      </c>
      <c r="G97" s="1" t="s">
        <v>25</v>
      </c>
    </row>
    <row r="98" spans="1:7" ht="30" customHeight="1">
      <c r="A98" s="1" t="s">
        <v>27</v>
      </c>
    </row>
    <row r="99" spans="1:7" ht="32.25" customHeight="1"/>
    <row r="100" spans="1:7" ht="28.5" customHeight="1">
      <c r="A100" s="8" t="s">
        <v>28</v>
      </c>
      <c r="B100" s="36" t="s">
        <v>29</v>
      </c>
      <c r="C100" s="36"/>
      <c r="D100" s="8" t="s">
        <v>30</v>
      </c>
      <c r="E100" s="36" t="s">
        <v>31</v>
      </c>
      <c r="F100" s="36"/>
      <c r="G100" s="8" t="s">
        <v>32</v>
      </c>
    </row>
    <row r="101" spans="1:7" ht="33.75" customHeight="1">
      <c r="A101" s="29" t="s">
        <v>33</v>
      </c>
      <c r="B101" s="30" t="s">
        <v>51</v>
      </c>
      <c r="C101" s="30"/>
      <c r="D101" s="10">
        <v>4</v>
      </c>
      <c r="E101" s="30" t="s">
        <v>53</v>
      </c>
      <c r="F101" s="30"/>
      <c r="G101" s="22">
        <v>4</v>
      </c>
    </row>
    <row r="102" spans="1:7" ht="43.5" customHeight="1">
      <c r="A102" s="29"/>
      <c r="B102" s="30" t="s">
        <v>39</v>
      </c>
      <c r="C102" s="30"/>
      <c r="D102" s="10"/>
      <c r="E102" s="30" t="s">
        <v>53</v>
      </c>
      <c r="F102" s="30"/>
      <c r="G102" s="22"/>
    </row>
    <row r="103" spans="1:7" ht="69" customHeight="1">
      <c r="A103" s="29"/>
      <c r="B103" s="30" t="s">
        <v>40</v>
      </c>
      <c r="C103" s="30"/>
      <c r="D103" s="10">
        <v>1</v>
      </c>
      <c r="E103" s="30" t="s">
        <v>53</v>
      </c>
      <c r="F103" s="30"/>
      <c r="G103" s="22">
        <v>1</v>
      </c>
    </row>
    <row r="104" spans="1:7" ht="37.5" customHeight="1">
      <c r="A104" s="10" t="s">
        <v>41</v>
      </c>
      <c r="B104" s="30" t="s">
        <v>42</v>
      </c>
      <c r="C104" s="30"/>
      <c r="D104" s="10"/>
      <c r="E104" s="30" t="s">
        <v>54</v>
      </c>
      <c r="F104" s="30"/>
      <c r="G104" s="22"/>
    </row>
    <row r="105" spans="1:7" ht="60" customHeight="1">
      <c r="A105" s="29" t="s">
        <v>43</v>
      </c>
      <c r="B105" s="30" t="s">
        <v>52</v>
      </c>
      <c r="C105" s="30"/>
      <c r="D105" s="10">
        <v>1</v>
      </c>
      <c r="E105" s="30" t="s">
        <v>55</v>
      </c>
      <c r="F105" s="30"/>
      <c r="G105" s="22">
        <v>1</v>
      </c>
    </row>
    <row r="106" spans="1:7" ht="33" customHeight="1">
      <c r="A106" s="29"/>
      <c r="B106" s="30" t="s">
        <v>44</v>
      </c>
      <c r="C106" s="30"/>
      <c r="D106" s="10"/>
      <c r="E106" s="30" t="s">
        <v>56</v>
      </c>
      <c r="F106" s="30"/>
      <c r="G106" s="22"/>
    </row>
    <row r="107" spans="1:7" ht="42.75" customHeight="1">
      <c r="A107" s="29"/>
      <c r="B107" s="30" t="s">
        <v>48</v>
      </c>
      <c r="C107" s="30"/>
      <c r="D107" s="10">
        <v>2</v>
      </c>
      <c r="E107" s="30" t="s">
        <v>57</v>
      </c>
      <c r="F107" s="30"/>
      <c r="G107" s="22">
        <v>2</v>
      </c>
    </row>
    <row r="108" spans="1:7" ht="36" customHeight="1">
      <c r="A108" s="29"/>
      <c r="B108" s="30" t="s">
        <v>49</v>
      </c>
      <c r="C108" s="30"/>
      <c r="D108" s="10"/>
      <c r="E108" s="30" t="s">
        <v>58</v>
      </c>
      <c r="F108" s="30"/>
      <c r="G108" s="22"/>
    </row>
    <row r="109" spans="1:7">
      <c r="A109" s="29"/>
      <c r="B109" s="30" t="s">
        <v>50</v>
      </c>
      <c r="C109" s="30"/>
      <c r="D109" s="10">
        <v>1</v>
      </c>
      <c r="E109" s="30" t="s">
        <v>59</v>
      </c>
      <c r="F109" s="30"/>
      <c r="G109" s="22">
        <v>1</v>
      </c>
    </row>
    <row r="110" spans="1:7">
      <c r="A110" s="29"/>
      <c r="B110" s="30" t="s">
        <v>45</v>
      </c>
      <c r="C110" s="30"/>
      <c r="D110" s="10"/>
      <c r="E110" s="30" t="s">
        <v>60</v>
      </c>
      <c r="F110" s="30"/>
      <c r="G110" s="22"/>
    </row>
    <row r="111" spans="1:7">
      <c r="A111" s="29"/>
      <c r="B111" s="30" t="s">
        <v>46</v>
      </c>
      <c r="C111" s="30"/>
      <c r="D111" s="10"/>
      <c r="E111" s="30" t="s">
        <v>55</v>
      </c>
      <c r="F111" s="30"/>
      <c r="G111" s="22"/>
    </row>
    <row r="112" spans="1:7">
      <c r="A112" s="29"/>
      <c r="B112" s="30" t="s">
        <v>47</v>
      </c>
      <c r="C112" s="30"/>
      <c r="D112" s="10">
        <v>2</v>
      </c>
      <c r="E112" s="30"/>
      <c r="F112" s="30"/>
      <c r="G112" s="22">
        <v>2</v>
      </c>
    </row>
    <row r="115" spans="1:6">
      <c r="A115" s="1" t="s">
        <v>147</v>
      </c>
      <c r="F115" s="1" t="s">
        <v>61</v>
      </c>
    </row>
    <row r="117" spans="1:6">
      <c r="A117" s="1" t="s">
        <v>64</v>
      </c>
      <c r="F11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6">
    <mergeCell ref="F63:G63"/>
    <mergeCell ref="F64:G64"/>
    <mergeCell ref="F65:G65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D63:E63"/>
    <mergeCell ref="D64:E64"/>
    <mergeCell ref="D65:E65"/>
    <mergeCell ref="B54:C54"/>
    <mergeCell ref="D54:E54"/>
    <mergeCell ref="F54:G54"/>
    <mergeCell ref="B59:C59"/>
    <mergeCell ref="D59:E59"/>
    <mergeCell ref="F59:G59"/>
    <mergeCell ref="F68:G68"/>
    <mergeCell ref="F69:G69"/>
    <mergeCell ref="F70:G70"/>
    <mergeCell ref="F71:G71"/>
    <mergeCell ref="D72:E72"/>
    <mergeCell ref="D73:E73"/>
    <mergeCell ref="D74:E74"/>
    <mergeCell ref="B83:C83"/>
    <mergeCell ref="D83:E83"/>
    <mergeCell ref="F83:G83"/>
    <mergeCell ref="F72:G72"/>
    <mergeCell ref="F73:G73"/>
    <mergeCell ref="F74:G74"/>
    <mergeCell ref="F75:G75"/>
    <mergeCell ref="F76:G76"/>
    <mergeCell ref="F77:G77"/>
    <mergeCell ref="D75:E75"/>
    <mergeCell ref="D76:E76"/>
    <mergeCell ref="D77:E77"/>
    <mergeCell ref="B68:C68"/>
    <mergeCell ref="B75:C75"/>
    <mergeCell ref="B76:C76"/>
    <mergeCell ref="B77:C77"/>
    <mergeCell ref="B69:C69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3:B23"/>
    <mergeCell ref="C23:D23"/>
    <mergeCell ref="B53:C53"/>
    <mergeCell ref="D53:E53"/>
    <mergeCell ref="F53:G53"/>
    <mergeCell ref="E23:F23"/>
    <mergeCell ref="C24:D24"/>
    <mergeCell ref="E24:F24"/>
    <mergeCell ref="C25:D25"/>
    <mergeCell ref="E25:F25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F66:G66"/>
    <mergeCell ref="F67:G67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B104:C104"/>
    <mergeCell ref="E104:F104"/>
    <mergeCell ref="F84:G84"/>
    <mergeCell ref="B100:C100"/>
    <mergeCell ref="E100:F100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78:C78"/>
    <mergeCell ref="D78:E78"/>
    <mergeCell ref="F78:G78"/>
    <mergeCell ref="B79:C79"/>
    <mergeCell ref="D79:E79"/>
    <mergeCell ref="F79:G79"/>
    <mergeCell ref="A101:A103"/>
    <mergeCell ref="B101:C101"/>
    <mergeCell ref="E101:F101"/>
    <mergeCell ref="B102:C102"/>
    <mergeCell ref="E102:F102"/>
    <mergeCell ref="B103:C103"/>
    <mergeCell ref="E103:F103"/>
    <mergeCell ref="B84:C84"/>
    <mergeCell ref="D84:E84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2016-03-11T08:30:48Z</dcterms:modified>
</cp:coreProperties>
</file>