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8"/>
  <c r="F52"/>
  <c r="F50"/>
  <c r="D79"/>
  <c r="E42"/>
  <c r="D42"/>
  <c r="B41"/>
  <c r="B40"/>
  <c r="B39"/>
  <c r="B38"/>
  <c r="B37"/>
  <c r="B36"/>
  <c r="B35"/>
  <c r="B34"/>
  <c r="C6"/>
  <c r="G42" l="1"/>
  <c r="F49"/>
  <c r="F48"/>
  <c r="F51"/>
  <c r="F76"/>
  <c r="F53" l="1"/>
  <c r="F86" s="1"/>
</calcChain>
</file>

<file path=xl/sharedStrings.xml><?xml version="1.0" encoding="utf-8"?>
<sst xmlns="http://schemas.openxmlformats.org/spreadsheetml/2006/main" count="163" uniqueCount="135">
  <si>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</si>
  <si>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</si>
  <si>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</si>
  <si>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</si>
  <si>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</si>
  <si>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</si>
  <si>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</si>
  <si>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</si>
  <si>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</si>
  <si>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</si>
  <si>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</si>
  <si>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</si>
  <si>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</si>
  <si>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</si>
  <si>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</si>
  <si>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</si>
  <si>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</si>
  <si>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</si>
  <si>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</si>
  <si>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</si>
  <si>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</si>
  <si>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</si>
  <si>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</si>
  <si>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</si>
  <si>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</si>
  <si>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</si>
  <si>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</si>
  <si>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</si>
  <si>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</si>
  <si>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</si>
  <si>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</si>
  <si>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</si>
  <si>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</si>
  <si>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</si>
  <si>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</si>
  <si>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</si>
  <si>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</si>
  <si>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</si>
  <si>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</si>
  <si>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</si>
  <si>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</si>
  <si>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</si>
  <si>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</si>
  <si>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</si>
  <si>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</si>
  <si>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</si>
  <si>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</si>
  <si>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</si>
  <si>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</si>
  <si>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</si>
  <si>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</si>
  <si>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</si>
  <si>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</si>
  <si>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</si>
  <si>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</si>
  <si>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</si>
  <si>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</si>
  <si>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</si>
  <si>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</si>
  <si>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</si>
  <si>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</si>
  <si>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</si>
  <si>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</si>
  <si>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</si>
  <si>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</si>
  <si>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</si>
  <si>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45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</si>
  <si>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</si>
  <si>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</si>
  <si>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</si>
  <si>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</si>
  <si>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</si>
  <si>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</si>
  <si>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</si>
  <si>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</si>
  <si>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</si>
  <si>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</si>
  <si>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</si>
  <si>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</si>
  <si>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</si>
  <si>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</si>
  <si>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</si>
  <si>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</si>
  <si>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</si>
  <si>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</si>
  <si>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</si>
  <si>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</si>
  <si>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</si>
  <si>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</si>
  <si>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319 от 23.12.08г.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</si>
  <si>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</si>
  <si>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</si>
  <si>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</si>
  <si>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</si>
  <si>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</si>
  <si>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</si>
  <si>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</si>
  <si>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</si>
  <si>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кв.9, чердак наладка системы отопления</t>
  </si>
  <si>
    <t>Январь</t>
  </si>
  <si>
    <t>Наладка системы отопления на чердаке</t>
  </si>
  <si>
    <t>кв.26 замена участка ввода ХВ под полом</t>
  </si>
  <si>
    <t>Очистка кровли от снега</t>
  </si>
  <si>
    <t>Очистка кровли от сосулек, наледи, ограждение опасных участков схода льда</t>
  </si>
  <si>
    <t>Февраль</t>
  </si>
  <si>
    <t>Ремонт освещения</t>
  </si>
  <si>
    <t>Март</t>
  </si>
  <si>
    <t>Ремонт освещения площадок</t>
  </si>
  <si>
    <t>Апрель</t>
  </si>
  <si>
    <t>Ремонт козырьков и входа в подъезд</t>
  </si>
  <si>
    <t>Май</t>
  </si>
  <si>
    <t>Июль</t>
  </si>
  <si>
    <t>кв.20 замена подводки отопления</t>
  </si>
  <si>
    <t>Сентябрь</t>
  </si>
  <si>
    <t>Заполнение системы отопления</t>
  </si>
  <si>
    <t>кв.28 наладка системы отопления</t>
  </si>
  <si>
    <t>Октябрь</t>
  </si>
  <si>
    <t>Заполнение системы отопления, наладка циркуляции</t>
  </si>
  <si>
    <t>кв.9 наладка системы отопления</t>
  </si>
  <si>
    <t>Ноябрь</t>
  </si>
  <si>
    <t>Смена запорного устройства выхода на чердак</t>
  </si>
  <si>
    <t>Декабрь</t>
  </si>
  <si>
    <t>Ремонт деревянных рам, устройство примыканий</t>
  </si>
  <si>
    <t>Устройство навеса над узлом учета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</si>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</sst>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106" workbookViewId="0">
      <selection activeCell="A107" sqref="A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97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1819.5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1819.5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249.4</v>
      </c>
      <c r="F12" s="1" t="s">
        <v>2</v>
      </c>
    </row>
    <row r="13" spans="1:8">
      <c r="A13" s="1" t="s">
        <v>74</v>
      </c>
      <c r="B13" s="1">
        <v>669</v>
      </c>
      <c r="C13" s="1" t="s">
        <v>2</v>
      </c>
    </row>
    <row r="14" spans="1:8">
      <c r="A14" s="1" t="s">
        <v>75</v>
      </c>
      <c r="D14" s="1">
        <v>1800</v>
      </c>
      <c r="E14" s="1" t="s">
        <v>2</v>
      </c>
    </row>
    <row r="16" spans="1:8">
      <c r="A16" s="1" t="s">
        <v>76</v>
      </c>
    </row>
    <row r="17" spans="1:6">
      <c r="A17" s="32" t="s">
        <v>77</v>
      </c>
      <c r="B17" s="32"/>
      <c r="C17" s="32"/>
      <c r="D17" s="32"/>
      <c r="E17" s="32" t="s">
        <v>78</v>
      </c>
      <c r="F17" s="32"/>
    </row>
    <row r="18" spans="1:6">
      <c r="A18" s="33" t="s">
        <v>79</v>
      </c>
      <c r="B18" s="33"/>
      <c r="C18" s="33"/>
      <c r="D18" s="33"/>
      <c r="E18" s="32" t="s">
        <v>90</v>
      </c>
      <c r="F18" s="32"/>
    </row>
    <row r="20" spans="1:6">
      <c r="A20" s="1" t="s">
        <v>80</v>
      </c>
    </row>
    <row r="21" spans="1:6" ht="31.5" customHeight="1">
      <c r="A21" s="31" t="s">
        <v>81</v>
      </c>
      <c r="B21" s="31"/>
      <c r="C21" s="31" t="s">
        <v>82</v>
      </c>
      <c r="D21" s="31"/>
      <c r="E21" s="31" t="s">
        <v>83</v>
      </c>
      <c r="F21" s="31"/>
    </row>
    <row r="22" spans="1:6">
      <c r="A22" s="14" t="s">
        <v>84</v>
      </c>
      <c r="B22" s="14"/>
      <c r="C22" s="32">
        <v>33</v>
      </c>
      <c r="D22" s="32"/>
      <c r="E22" s="32">
        <v>33</v>
      </c>
      <c r="F22" s="32"/>
    </row>
    <row r="23" spans="1:6">
      <c r="A23" s="14" t="s">
        <v>85</v>
      </c>
      <c r="B23" s="14"/>
      <c r="C23" s="32">
        <v>22</v>
      </c>
      <c r="D23" s="32"/>
      <c r="E23" s="32">
        <v>26</v>
      </c>
      <c r="F23" s="32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124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125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3.25" customHeight="1">
      <c r="A32" s="1" t="s">
        <v>1</v>
      </c>
    </row>
    <row r="33" spans="1:10" ht="98.25" customHeight="1">
      <c r="A33" s="15" t="s">
        <v>3</v>
      </c>
      <c r="B33" s="19" t="s">
        <v>126</v>
      </c>
      <c r="C33" s="19" t="s">
        <v>127</v>
      </c>
      <c r="D33" s="15" t="s">
        <v>91</v>
      </c>
      <c r="E33" s="16" t="s">
        <v>4</v>
      </c>
      <c r="F33" s="20" t="s">
        <v>130</v>
      </c>
      <c r="G33" s="20" t="s">
        <v>131</v>
      </c>
      <c r="H33" s="2"/>
      <c r="I33" s="2"/>
      <c r="J33" s="2"/>
    </row>
    <row r="34" spans="1:10">
      <c r="A34" s="34" t="s">
        <v>34</v>
      </c>
      <c r="B34" s="5">
        <f>D34/C34</f>
        <v>28031.990228013034</v>
      </c>
      <c r="C34" s="6">
        <v>3.07</v>
      </c>
      <c r="D34" s="6">
        <v>86058.21</v>
      </c>
      <c r="E34" s="6"/>
      <c r="F34" s="44">
        <v>164389.13</v>
      </c>
      <c r="G34" s="45">
        <f>D34+D35+E34+E35-F34</f>
        <v>12896.26999999999</v>
      </c>
    </row>
    <row r="35" spans="1:10">
      <c r="A35" s="35"/>
      <c r="B35" s="5">
        <f>D35/C35</f>
        <v>27233.997014925371</v>
      </c>
      <c r="C35" s="6">
        <v>3.35</v>
      </c>
      <c r="D35" s="6">
        <v>91233.89</v>
      </c>
      <c r="E35" s="6">
        <v>-6.7</v>
      </c>
      <c r="F35" s="44"/>
      <c r="G35" s="46"/>
    </row>
    <row r="36" spans="1:10">
      <c r="A36" s="34" t="s">
        <v>35</v>
      </c>
      <c r="B36" s="5">
        <f t="shared" ref="B36:B41" si="0">D36/C36</f>
        <v>118.16300531139478</v>
      </c>
      <c r="C36" s="6">
        <v>1577.74</v>
      </c>
      <c r="D36" s="6">
        <v>186430.5</v>
      </c>
      <c r="E36" s="6"/>
      <c r="F36" s="44">
        <v>294119.83</v>
      </c>
      <c r="G36" s="45">
        <f t="shared" ref="G36" si="1">D36+D37+E36+E37-F36</f>
        <v>14187.489999999991</v>
      </c>
    </row>
    <row r="37" spans="1:10">
      <c r="A37" s="35"/>
      <c r="B37" s="5">
        <f t="shared" si="0"/>
        <v>69.941031759138511</v>
      </c>
      <c r="C37" s="6">
        <v>1756.03</v>
      </c>
      <c r="D37" s="6">
        <v>122818.55</v>
      </c>
      <c r="E37" s="6">
        <v>-941.73</v>
      </c>
      <c r="F37" s="44"/>
      <c r="G37" s="46"/>
    </row>
    <row r="38" spans="1:10" ht="16.5" customHeight="1">
      <c r="A38" s="34" t="s">
        <v>92</v>
      </c>
      <c r="B38" s="5">
        <f t="shared" si="0"/>
        <v>2139.8455331412101</v>
      </c>
      <c r="C38" s="6">
        <v>17.350000000000001</v>
      </c>
      <c r="D38" s="6">
        <v>37126.32</v>
      </c>
      <c r="E38" s="6">
        <v>-982.49</v>
      </c>
      <c r="F38" s="44">
        <v>70101.06</v>
      </c>
      <c r="G38" s="45">
        <f t="shared" ref="G38" si="2">D38+D39+E38+E39-F38</f>
        <v>6533.8699999999953</v>
      </c>
    </row>
    <row r="39" spans="1:10">
      <c r="A39" s="35"/>
      <c r="B39" s="5">
        <f t="shared" si="0"/>
        <v>2106.4161909704203</v>
      </c>
      <c r="C39" s="6">
        <v>19.27</v>
      </c>
      <c r="D39" s="6">
        <v>40590.639999999999</v>
      </c>
      <c r="E39" s="6">
        <v>-99.54</v>
      </c>
      <c r="F39" s="44"/>
      <c r="G39" s="46"/>
    </row>
    <row r="40" spans="1:10" ht="16.5" customHeight="1">
      <c r="A40" s="34" t="s">
        <v>93</v>
      </c>
      <c r="B40" s="5">
        <f t="shared" si="0"/>
        <v>2107.4452773613193</v>
      </c>
      <c r="C40" s="6">
        <v>26.68</v>
      </c>
      <c r="D40" s="6">
        <v>56226.64</v>
      </c>
      <c r="E40" s="6">
        <v>-1536.78</v>
      </c>
      <c r="F40" s="44">
        <v>103610.05</v>
      </c>
      <c r="G40" s="45">
        <f t="shared" ref="G40" si="3">D40+D41+E40+E41-F40</f>
        <v>9711.4699999999866</v>
      </c>
    </row>
    <row r="41" spans="1:10">
      <c r="A41" s="35"/>
      <c r="B41" s="5">
        <f t="shared" si="0"/>
        <v>2074.0310515172901</v>
      </c>
      <c r="C41" s="6">
        <v>28.34</v>
      </c>
      <c r="D41" s="6">
        <v>58778.04</v>
      </c>
      <c r="E41" s="6">
        <v>-146.38</v>
      </c>
      <c r="F41" s="44"/>
      <c r="G41" s="46"/>
    </row>
    <row r="42" spans="1:10">
      <c r="A42" s="4" t="s">
        <v>63</v>
      </c>
      <c r="B42" s="5"/>
      <c r="C42" s="6"/>
      <c r="D42" s="6">
        <f>SUM(D34:D41)</f>
        <v>679262.79</v>
      </c>
      <c r="E42" s="6">
        <f>SUM(E34:E41)</f>
        <v>-3713.62</v>
      </c>
      <c r="F42" s="6">
        <f t="shared" ref="F42:G42" si="4">SUM(F34:F41)</f>
        <v>632220.07000000007</v>
      </c>
      <c r="G42" s="6">
        <f t="shared" si="4"/>
        <v>43329.099999999962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4"/>
      <c r="D47" s="28" t="s">
        <v>10</v>
      </c>
      <c r="E47" s="24"/>
      <c r="F47" s="28" t="s">
        <v>11</v>
      </c>
      <c r="G47" s="24"/>
    </row>
    <row r="48" spans="1:10" ht="33.75" customHeight="1">
      <c r="A48" s="9">
        <v>1</v>
      </c>
      <c r="B48" s="40" t="s">
        <v>95</v>
      </c>
      <c r="C48" s="40"/>
      <c r="D48" s="36" t="s">
        <v>12</v>
      </c>
      <c r="E48" s="36"/>
      <c r="F48" s="41">
        <f>0.58*H4*C6</f>
        <v>12663.719999999998</v>
      </c>
      <c r="G48" s="41"/>
    </row>
    <row r="49" spans="1:7" ht="31.5" customHeight="1">
      <c r="A49" s="9">
        <v>2</v>
      </c>
      <c r="B49" s="40" t="s">
        <v>13</v>
      </c>
      <c r="C49" s="40"/>
      <c r="D49" s="36" t="s">
        <v>12</v>
      </c>
      <c r="E49" s="36"/>
      <c r="F49" s="41">
        <f>1.82*H4*C6</f>
        <v>39737.879999999997</v>
      </c>
      <c r="G49" s="41"/>
    </row>
    <row r="50" spans="1:7">
      <c r="A50" s="13">
        <v>3</v>
      </c>
      <c r="B50" s="40" t="s">
        <v>14</v>
      </c>
      <c r="C50" s="40"/>
      <c r="D50" s="36" t="s">
        <v>15</v>
      </c>
      <c r="E50" s="36"/>
      <c r="F50" s="41">
        <f>0.17*H4*C6</f>
        <v>3711.78</v>
      </c>
      <c r="G50" s="41"/>
    </row>
    <row r="51" spans="1:7" ht="70.5" customHeight="1">
      <c r="A51" s="13">
        <v>4</v>
      </c>
      <c r="B51" s="40" t="s">
        <v>16</v>
      </c>
      <c r="C51" s="40"/>
      <c r="D51" s="28" t="s">
        <v>96</v>
      </c>
      <c r="E51" s="24"/>
      <c r="F51" s="41">
        <f>0.84*H4*C6</f>
        <v>18340.560000000001</v>
      </c>
      <c r="G51" s="41"/>
    </row>
    <row r="52" spans="1:7" ht="64.5" customHeight="1">
      <c r="A52" s="13">
        <v>5</v>
      </c>
      <c r="B52" s="40" t="s">
        <v>17</v>
      </c>
      <c r="C52" s="40"/>
      <c r="D52" s="36" t="s">
        <v>18</v>
      </c>
      <c r="E52" s="36"/>
      <c r="F52" s="41">
        <f>1.37*H4*C6</f>
        <v>29912.58</v>
      </c>
      <c r="G52" s="41"/>
    </row>
    <row r="53" spans="1:7" ht="31.5" customHeight="1">
      <c r="A53" s="9"/>
      <c r="B53" s="40" t="s">
        <v>19</v>
      </c>
      <c r="C53" s="40"/>
      <c r="D53" s="36"/>
      <c r="E53" s="36"/>
      <c r="F53" s="41">
        <f>SUM(F48:G52)</f>
        <v>104366.51999999999</v>
      </c>
      <c r="G53" s="41"/>
    </row>
    <row r="55" spans="1:7">
      <c r="A55" s="1" t="s">
        <v>20</v>
      </c>
    </row>
    <row r="57" spans="1:7" ht="44.25" customHeight="1">
      <c r="A57" s="9" t="s">
        <v>8</v>
      </c>
      <c r="B57" s="36" t="s">
        <v>21</v>
      </c>
      <c r="C57" s="36"/>
      <c r="D57" s="28" t="s">
        <v>22</v>
      </c>
      <c r="E57" s="24"/>
      <c r="F57" s="28" t="s">
        <v>23</v>
      </c>
      <c r="G57" s="24"/>
    </row>
    <row r="58" spans="1:7" ht="30.75" customHeight="1">
      <c r="A58" s="11">
        <v>1</v>
      </c>
      <c r="B58" s="29" t="s">
        <v>98</v>
      </c>
      <c r="C58" s="29"/>
      <c r="D58" s="37" t="s">
        <v>99</v>
      </c>
      <c r="E58" s="37"/>
      <c r="F58" s="38">
        <v>1528.58</v>
      </c>
      <c r="G58" s="39"/>
    </row>
    <row r="59" spans="1:7" ht="36.75" customHeight="1">
      <c r="A59" s="11">
        <v>2</v>
      </c>
      <c r="B59" s="29" t="s">
        <v>100</v>
      </c>
      <c r="C59" s="29"/>
      <c r="D59" s="37" t="s">
        <v>99</v>
      </c>
      <c r="E59" s="37"/>
      <c r="F59" s="38">
        <v>1528.58</v>
      </c>
      <c r="G59" s="39"/>
    </row>
    <row r="60" spans="1:7" ht="34.5" customHeight="1">
      <c r="A60" s="17">
        <v>3</v>
      </c>
      <c r="B60" s="29" t="s">
        <v>101</v>
      </c>
      <c r="C60" s="29"/>
      <c r="D60" s="37" t="s">
        <v>99</v>
      </c>
      <c r="E60" s="37"/>
      <c r="F60" s="38">
        <v>3131.47</v>
      </c>
      <c r="G60" s="39"/>
    </row>
    <row r="61" spans="1:7">
      <c r="A61" s="17">
        <v>4</v>
      </c>
      <c r="B61" s="29" t="s">
        <v>102</v>
      </c>
      <c r="C61" s="29"/>
      <c r="D61" s="37" t="s">
        <v>99</v>
      </c>
      <c r="E61" s="37"/>
      <c r="F61" s="38">
        <v>1119.18</v>
      </c>
      <c r="G61" s="39"/>
    </row>
    <row r="62" spans="1:7" ht="64.5" customHeight="1">
      <c r="A62" s="17">
        <v>5</v>
      </c>
      <c r="B62" s="29" t="s">
        <v>103</v>
      </c>
      <c r="C62" s="29"/>
      <c r="D62" s="37" t="s">
        <v>104</v>
      </c>
      <c r="E62" s="37"/>
      <c r="F62" s="38">
        <v>1934.93</v>
      </c>
      <c r="G62" s="39"/>
    </row>
    <row r="63" spans="1:7">
      <c r="A63" s="17">
        <v>6</v>
      </c>
      <c r="B63" s="29" t="s">
        <v>105</v>
      </c>
      <c r="C63" s="29"/>
      <c r="D63" s="37" t="s">
        <v>106</v>
      </c>
      <c r="E63" s="37"/>
      <c r="F63" s="38">
        <v>293.64</v>
      </c>
      <c r="G63" s="39"/>
    </row>
    <row r="64" spans="1:7" ht="32.25" customHeight="1">
      <c r="A64" s="17">
        <v>7</v>
      </c>
      <c r="B64" s="29" t="s">
        <v>107</v>
      </c>
      <c r="C64" s="29"/>
      <c r="D64" s="37" t="s">
        <v>108</v>
      </c>
      <c r="E64" s="37"/>
      <c r="F64" s="38">
        <v>718.68</v>
      </c>
      <c r="G64" s="39"/>
    </row>
    <row r="65" spans="1:7" ht="31.5" customHeight="1">
      <c r="A65" s="17">
        <v>8</v>
      </c>
      <c r="B65" s="29" t="s">
        <v>109</v>
      </c>
      <c r="C65" s="29"/>
      <c r="D65" s="37" t="s">
        <v>110</v>
      </c>
      <c r="E65" s="37"/>
      <c r="F65" s="38">
        <v>8744</v>
      </c>
      <c r="G65" s="39"/>
    </row>
    <row r="66" spans="1:7" ht="34.5" customHeight="1">
      <c r="A66" s="17">
        <v>9</v>
      </c>
      <c r="B66" s="29" t="s">
        <v>107</v>
      </c>
      <c r="C66" s="29"/>
      <c r="D66" s="37" t="s">
        <v>111</v>
      </c>
      <c r="E66" s="37"/>
      <c r="F66" s="38">
        <v>500.93</v>
      </c>
      <c r="G66" s="39"/>
    </row>
    <row r="67" spans="1:7" ht="31.5" customHeight="1">
      <c r="A67" s="17">
        <v>10</v>
      </c>
      <c r="B67" s="29" t="s">
        <v>112</v>
      </c>
      <c r="C67" s="29"/>
      <c r="D67" s="37" t="s">
        <v>113</v>
      </c>
      <c r="E67" s="37"/>
      <c r="F67" s="38">
        <v>1803.59</v>
      </c>
      <c r="G67" s="39"/>
    </row>
    <row r="68" spans="1:7" ht="31.5" customHeight="1">
      <c r="A68" s="17">
        <v>11</v>
      </c>
      <c r="B68" s="29" t="s">
        <v>114</v>
      </c>
      <c r="C68" s="29"/>
      <c r="D68" s="37" t="s">
        <v>113</v>
      </c>
      <c r="E68" s="37"/>
      <c r="F68" s="38">
        <v>215.4</v>
      </c>
      <c r="G68" s="39"/>
    </row>
    <row r="69" spans="1:7" ht="31.5" customHeight="1">
      <c r="A69" s="17">
        <v>12</v>
      </c>
      <c r="B69" s="29" t="s">
        <v>115</v>
      </c>
      <c r="C69" s="29"/>
      <c r="D69" s="37" t="s">
        <v>116</v>
      </c>
      <c r="E69" s="37"/>
      <c r="F69" s="38">
        <v>319.89</v>
      </c>
      <c r="G69" s="39"/>
    </row>
    <row r="70" spans="1:7" ht="54.75" customHeight="1">
      <c r="A70" s="17">
        <v>13</v>
      </c>
      <c r="B70" s="29" t="s">
        <v>117</v>
      </c>
      <c r="C70" s="29"/>
      <c r="D70" s="37" t="s">
        <v>116</v>
      </c>
      <c r="E70" s="37"/>
      <c r="F70" s="38">
        <v>39.07</v>
      </c>
      <c r="G70" s="39"/>
    </row>
    <row r="71" spans="1:7">
      <c r="A71" s="17">
        <v>14</v>
      </c>
      <c r="B71" s="29" t="s">
        <v>105</v>
      </c>
      <c r="C71" s="29"/>
      <c r="D71" s="37" t="s">
        <v>116</v>
      </c>
      <c r="E71" s="37"/>
      <c r="F71" s="38">
        <v>965.64</v>
      </c>
      <c r="G71" s="39"/>
    </row>
    <row r="72" spans="1:7" ht="33" customHeight="1">
      <c r="A72" s="17">
        <v>15</v>
      </c>
      <c r="B72" s="29" t="s">
        <v>118</v>
      </c>
      <c r="C72" s="29"/>
      <c r="D72" s="37" t="s">
        <v>119</v>
      </c>
      <c r="E72" s="37"/>
      <c r="F72" s="38">
        <v>424.95</v>
      </c>
      <c r="G72" s="39"/>
    </row>
    <row r="73" spans="1:7" ht="51" customHeight="1">
      <c r="A73" s="17">
        <v>16</v>
      </c>
      <c r="B73" s="29" t="s">
        <v>120</v>
      </c>
      <c r="C73" s="29"/>
      <c r="D73" s="37" t="s">
        <v>121</v>
      </c>
      <c r="E73" s="37"/>
      <c r="F73" s="38">
        <v>536</v>
      </c>
      <c r="G73" s="39"/>
    </row>
    <row r="74" spans="1:7" ht="33.75" customHeight="1">
      <c r="A74" s="17">
        <v>17</v>
      </c>
      <c r="B74" s="29" t="s">
        <v>122</v>
      </c>
      <c r="C74" s="29"/>
      <c r="D74" s="42" t="s">
        <v>121</v>
      </c>
      <c r="E74" s="43"/>
      <c r="F74" s="38">
        <v>9689</v>
      </c>
      <c r="G74" s="39"/>
    </row>
    <row r="75" spans="1:7" ht="31.5" customHeight="1">
      <c r="A75" s="17">
        <v>18</v>
      </c>
      <c r="B75" s="29" t="s">
        <v>123</v>
      </c>
      <c r="C75" s="29"/>
      <c r="D75" s="37" t="s">
        <v>121</v>
      </c>
      <c r="E75" s="37"/>
      <c r="F75" s="38">
        <v>37444</v>
      </c>
      <c r="G75" s="39"/>
    </row>
    <row r="76" spans="1:7" ht="48" customHeight="1">
      <c r="A76" s="9"/>
      <c r="B76" s="26" t="s">
        <v>65</v>
      </c>
      <c r="C76" s="27"/>
      <c r="D76" s="28"/>
      <c r="E76" s="24"/>
      <c r="F76" s="23">
        <f>SUM(F58:G75)</f>
        <v>70937.53</v>
      </c>
      <c r="G76" s="24"/>
    </row>
    <row r="78" spans="1:7">
      <c r="A78" s="1" t="s">
        <v>24</v>
      </c>
      <c r="D78" s="7">
        <f>3.94*H4*C6</f>
        <v>86025.96</v>
      </c>
      <c r="E78" s="1" t="s">
        <v>25</v>
      </c>
    </row>
    <row r="79" spans="1:7">
      <c r="A79" s="1" t="s">
        <v>26</v>
      </c>
      <c r="D79" s="7">
        <f>139425.46*5.3%+(H4-7)*D7*1.25</f>
        <v>18761.42438</v>
      </c>
      <c r="E79" s="1" t="s">
        <v>25</v>
      </c>
    </row>
    <row r="81" spans="1:7">
      <c r="A81" s="1" t="s">
        <v>38</v>
      </c>
    </row>
    <row r="82" spans="1:7">
      <c r="A82" s="1" t="s">
        <v>128</v>
      </c>
    </row>
    <row r="83" spans="1:7">
      <c r="B83" s="1" t="s">
        <v>37</v>
      </c>
      <c r="F83" s="7">
        <v>243296.21</v>
      </c>
      <c r="G83" s="1" t="s">
        <v>25</v>
      </c>
    </row>
    <row r="85" spans="1:7">
      <c r="A85" s="1" t="s">
        <v>129</v>
      </c>
    </row>
    <row r="86" spans="1:7">
      <c r="B86" s="1" t="s">
        <v>36</v>
      </c>
      <c r="F86" s="7">
        <f>F53+F76+D78</f>
        <v>261330.01</v>
      </c>
      <c r="G86" s="1" t="s">
        <v>25</v>
      </c>
    </row>
    <row r="87" spans="1:7">
      <c r="F87" s="7"/>
    </row>
    <row r="88" spans="1:7">
      <c r="A88" s="1" t="s">
        <v>132</v>
      </c>
      <c r="F88" s="7"/>
    </row>
    <row r="89" spans="1:7">
      <c r="B89" s="1" t="s">
        <v>133</v>
      </c>
      <c r="F89" s="7">
        <v>78849.55</v>
      </c>
      <c r="G89" s="1" t="s">
        <v>25</v>
      </c>
    </row>
    <row r="90" spans="1:7" ht="30" customHeight="1">
      <c r="A90" s="1" t="s">
        <v>27</v>
      </c>
    </row>
    <row r="91" spans="1:7" ht="32.25" customHeight="1"/>
    <row r="92" spans="1:7" ht="28.5" customHeight="1">
      <c r="A92" s="8" t="s">
        <v>28</v>
      </c>
      <c r="B92" s="25" t="s">
        <v>29</v>
      </c>
      <c r="C92" s="25"/>
      <c r="D92" s="8" t="s">
        <v>30</v>
      </c>
      <c r="E92" s="25" t="s">
        <v>31</v>
      </c>
      <c r="F92" s="25"/>
      <c r="G92" s="8" t="s">
        <v>32</v>
      </c>
    </row>
    <row r="93" spans="1:7" ht="33.75" customHeight="1">
      <c r="A93" s="22" t="s">
        <v>33</v>
      </c>
      <c r="B93" s="21" t="s">
        <v>51</v>
      </c>
      <c r="C93" s="21"/>
      <c r="D93" s="10">
        <v>8</v>
      </c>
      <c r="E93" s="21" t="s">
        <v>53</v>
      </c>
      <c r="F93" s="21"/>
      <c r="G93" s="18">
        <v>8</v>
      </c>
    </row>
    <row r="94" spans="1:7" ht="43.5" customHeight="1">
      <c r="A94" s="22"/>
      <c r="B94" s="21" t="s">
        <v>39</v>
      </c>
      <c r="C94" s="21"/>
      <c r="D94" s="10">
        <v>4</v>
      </c>
      <c r="E94" s="21" t="s">
        <v>53</v>
      </c>
      <c r="F94" s="21"/>
      <c r="G94" s="18">
        <v>4</v>
      </c>
    </row>
    <row r="95" spans="1:7" ht="69" customHeight="1">
      <c r="A95" s="22"/>
      <c r="B95" s="21" t="s">
        <v>40</v>
      </c>
      <c r="C95" s="21"/>
      <c r="D95" s="10">
        <v>1</v>
      </c>
      <c r="E95" s="21" t="s">
        <v>53</v>
      </c>
      <c r="F95" s="21"/>
      <c r="G95" s="18">
        <v>1</v>
      </c>
    </row>
    <row r="96" spans="1:7" ht="37.5" customHeight="1">
      <c r="A96" s="10" t="s">
        <v>41</v>
      </c>
      <c r="B96" s="21" t="s">
        <v>42</v>
      </c>
      <c r="C96" s="21"/>
      <c r="D96" s="10"/>
      <c r="E96" s="21" t="s">
        <v>54</v>
      </c>
      <c r="F96" s="21"/>
      <c r="G96" s="18"/>
    </row>
    <row r="97" spans="1:7" ht="60" customHeight="1">
      <c r="A97" s="22" t="s">
        <v>43</v>
      </c>
      <c r="B97" s="21" t="s">
        <v>52</v>
      </c>
      <c r="C97" s="21"/>
      <c r="D97" s="10">
        <v>2</v>
      </c>
      <c r="E97" s="21" t="s">
        <v>55</v>
      </c>
      <c r="F97" s="21"/>
      <c r="G97" s="18">
        <v>2</v>
      </c>
    </row>
    <row r="98" spans="1:7" ht="33" customHeight="1">
      <c r="A98" s="22"/>
      <c r="B98" s="21" t="s">
        <v>44</v>
      </c>
      <c r="C98" s="21"/>
      <c r="D98" s="10"/>
      <c r="E98" s="21" t="s">
        <v>56</v>
      </c>
      <c r="F98" s="21"/>
      <c r="G98" s="18"/>
    </row>
    <row r="99" spans="1:7" ht="42.75" customHeight="1">
      <c r="A99" s="22"/>
      <c r="B99" s="21" t="s">
        <v>48</v>
      </c>
      <c r="C99" s="21"/>
      <c r="D99" s="10">
        <v>3</v>
      </c>
      <c r="E99" s="21" t="s">
        <v>57</v>
      </c>
      <c r="F99" s="21"/>
      <c r="G99" s="18">
        <v>3</v>
      </c>
    </row>
    <row r="100" spans="1:7" ht="36" customHeight="1">
      <c r="A100" s="22"/>
      <c r="B100" s="21" t="s">
        <v>49</v>
      </c>
      <c r="C100" s="21"/>
      <c r="D100" s="10"/>
      <c r="E100" s="21" t="s">
        <v>58</v>
      </c>
      <c r="F100" s="21"/>
      <c r="G100" s="18"/>
    </row>
    <row r="101" spans="1:7">
      <c r="A101" s="22"/>
      <c r="B101" s="21" t="s">
        <v>50</v>
      </c>
      <c r="C101" s="21"/>
      <c r="D101" s="10"/>
      <c r="E101" s="21" t="s">
        <v>59</v>
      </c>
      <c r="F101" s="21"/>
      <c r="G101" s="18"/>
    </row>
    <row r="102" spans="1:7" ht="29.25" customHeight="1">
      <c r="A102" s="22"/>
      <c r="B102" s="21" t="s">
        <v>45</v>
      </c>
      <c r="C102" s="21"/>
      <c r="D102" s="10">
        <v>1</v>
      </c>
      <c r="E102" s="21" t="s">
        <v>60</v>
      </c>
      <c r="F102" s="21"/>
      <c r="G102" s="18">
        <v>1</v>
      </c>
    </row>
    <row r="103" spans="1:7" ht="28.5" customHeight="1">
      <c r="A103" s="22"/>
      <c r="B103" s="21" t="s">
        <v>46</v>
      </c>
      <c r="C103" s="21"/>
      <c r="D103" s="10">
        <v>1</v>
      </c>
      <c r="E103" s="21" t="s">
        <v>55</v>
      </c>
      <c r="F103" s="21"/>
      <c r="G103" s="18">
        <v>1</v>
      </c>
    </row>
    <row r="104" spans="1:7">
      <c r="A104" s="22"/>
      <c r="B104" s="21" t="s">
        <v>47</v>
      </c>
      <c r="C104" s="21"/>
      <c r="D104" s="10">
        <v>5</v>
      </c>
      <c r="E104" s="21"/>
      <c r="F104" s="21"/>
      <c r="G104" s="18">
        <v>5</v>
      </c>
    </row>
    <row r="107" spans="1:7">
      <c r="A107" s="1" t="s">
        <v>134</v>
      </c>
      <c r="F107" s="1" t="s">
        <v>61</v>
      </c>
    </row>
    <row r="109" spans="1:7">
      <c r="A109" s="1" t="s">
        <v>64</v>
      </c>
      <c r="F10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6">
    <mergeCell ref="B49:C49"/>
    <mergeCell ref="D49:E49"/>
    <mergeCell ref="F49:G49"/>
    <mergeCell ref="B51:C51"/>
    <mergeCell ref="D51:E51"/>
    <mergeCell ref="A36:A37"/>
    <mergeCell ref="F36:F37"/>
    <mergeCell ref="G36:G37"/>
    <mergeCell ref="A38:A39"/>
    <mergeCell ref="F38:F39"/>
    <mergeCell ref="G38:G39"/>
    <mergeCell ref="B48:C48"/>
    <mergeCell ref="D48:E48"/>
    <mergeCell ref="F48:G48"/>
    <mergeCell ref="F51:G51"/>
    <mergeCell ref="B50:C50"/>
    <mergeCell ref="D50:E50"/>
    <mergeCell ref="F50:G50"/>
    <mergeCell ref="D70:E70"/>
    <mergeCell ref="D71:E71"/>
    <mergeCell ref="D72:E72"/>
    <mergeCell ref="D73:E73"/>
    <mergeCell ref="D75:E75"/>
    <mergeCell ref="D65:E65"/>
    <mergeCell ref="D66:E66"/>
    <mergeCell ref="D67:E67"/>
    <mergeCell ref="D74:E74"/>
    <mergeCell ref="D68:E68"/>
    <mergeCell ref="D69:E69"/>
    <mergeCell ref="F70:G70"/>
    <mergeCell ref="F71:G71"/>
    <mergeCell ref="F72:G72"/>
    <mergeCell ref="F73:G73"/>
    <mergeCell ref="F75:G75"/>
    <mergeCell ref="F65:G65"/>
    <mergeCell ref="F66:G66"/>
    <mergeCell ref="F67:G67"/>
    <mergeCell ref="F74:G74"/>
    <mergeCell ref="F68:G68"/>
    <mergeCell ref="F69:G69"/>
    <mergeCell ref="B52:C52"/>
    <mergeCell ref="D52:E52"/>
    <mergeCell ref="F52:G52"/>
    <mergeCell ref="B59:C59"/>
    <mergeCell ref="B60:C60"/>
    <mergeCell ref="B61:C61"/>
    <mergeCell ref="B53:C53"/>
    <mergeCell ref="D53:E53"/>
    <mergeCell ref="F53:G53"/>
    <mergeCell ref="B64:C64"/>
    <mergeCell ref="B57:C57"/>
    <mergeCell ref="D57:E57"/>
    <mergeCell ref="F57:G57"/>
    <mergeCell ref="B58:C58"/>
    <mergeCell ref="D59:E59"/>
    <mergeCell ref="F64:G64"/>
    <mergeCell ref="D58:E58"/>
    <mergeCell ref="F61:G61"/>
    <mergeCell ref="F62:G62"/>
    <mergeCell ref="F63:G63"/>
    <mergeCell ref="F58:G58"/>
    <mergeCell ref="D60:E60"/>
    <mergeCell ref="D61:E61"/>
    <mergeCell ref="D62:E62"/>
    <mergeCell ref="D63:E63"/>
    <mergeCell ref="D64:E64"/>
    <mergeCell ref="F59:G59"/>
    <mergeCell ref="F60:G60"/>
    <mergeCell ref="B62:C62"/>
    <mergeCell ref="B63:C63"/>
    <mergeCell ref="A1:G1"/>
    <mergeCell ref="A2:G2"/>
    <mergeCell ref="A3:G3"/>
    <mergeCell ref="A4:G4"/>
    <mergeCell ref="B47:C47"/>
    <mergeCell ref="D47:E47"/>
    <mergeCell ref="F47:G47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40:A41"/>
    <mergeCell ref="F40:F41"/>
    <mergeCell ref="G40:G41"/>
    <mergeCell ref="A34:A35"/>
    <mergeCell ref="F34:F35"/>
    <mergeCell ref="G34:G35"/>
    <mergeCell ref="B71:C71"/>
    <mergeCell ref="B72:C72"/>
    <mergeCell ref="B73:C73"/>
    <mergeCell ref="B75:C75"/>
    <mergeCell ref="B65:C65"/>
    <mergeCell ref="B66:C66"/>
    <mergeCell ref="B67:C67"/>
    <mergeCell ref="B68:C68"/>
    <mergeCell ref="B69:C69"/>
    <mergeCell ref="B70:C70"/>
    <mergeCell ref="B74:C74"/>
    <mergeCell ref="F76:G76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76:C76"/>
    <mergeCell ref="D76:E76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2016-03-11T11:18:48Z</dcterms:modified>
</cp:coreProperties>
</file>