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6"/>
  <c r="F32"/>
  <c r="F28"/>
  <c r="F31" l="1"/>
  <c r="F29"/>
  <c r="F41"/>
  <c r="D43"/>
  <c r="G19"/>
  <c r="E19"/>
  <c r="C19"/>
  <c r="D44"/>
  <c r="F27"/>
  <c r="F18"/>
  <c r="F17"/>
  <c r="F16"/>
  <c r="F15"/>
  <c r="F14"/>
  <c r="F19" l="1"/>
  <c r="F33"/>
  <c r="F51" s="1"/>
  <c r="F53" s="1"/>
</calcChain>
</file>

<file path=xl/sharedStrings.xml><?xml version="1.0" encoding="utf-8"?>
<sst xmlns="http://schemas.openxmlformats.org/spreadsheetml/2006/main" count="118" uniqueCount="102">
  <si>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</si>
  <si>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</si>
  <si>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</si>
  <si>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</si>
  <si>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</si>
  <si>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</si>
  <si>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</si>
  <si>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</si>
  <si>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</si>
  <si>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</si>
  <si>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</si>
  <si>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</si>
  <si>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</si>
  <si>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</si>
  <si>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</si>
  <si>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</si>
  <si>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</si>
  <si>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</si>
  <si>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</si>
  <si>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</si>
  <si>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</si>
  <si>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</si>
  <si>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</si>
  <si>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</si>
  <si>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</si>
  <si>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</si>
  <si>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</si>
  <si>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</si>
  <si>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</si>
  <si>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</si>
  <si>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</si>
  <si>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</si>
  <si>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</si>
  <si>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</si>
  <si>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</si>
  <si>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</si>
  <si>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</si>
  <si>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</si>
  <si>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</si>
  <si>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</si>
  <si>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</si>
  <si>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</si>
  <si>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</si>
  <si>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</si>
  <si>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</si>
  <si>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</si>
  <si>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</si>
  <si>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</si>
  <si>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</si>
  <si>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</si>
  <si>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</si>
  <si>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</si>
  <si>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</si>
  <si>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</si>
  <si>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</si>
  <si>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</si>
  <si>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</si>
  <si>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</si>
  <si>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</si>
  <si>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</si>
  <si>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</si>
  <si>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</si>
  <si>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</si>
  <si>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</si>
  <si>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</si>
  <si>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</si>
  <si>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</si>
  <si>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</si>
  <si>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</si>
  <si>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</si>
  <si>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</si>
  <si>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</si>
  <si>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</si>
  <si>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</si>
  <si>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</si>
  <si>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</si>
  <si>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</si>
  <si>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</si>
  <si>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</si>
  <si>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</si>
  <si>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</si>
  <si>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</si>
  <si>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</si>
  <si>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</si>
  <si>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</si>
  <si>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</si>
  <si>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</si>
  <si>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</si>
  <si>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</si>
  <si>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</si>
  <si>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</si>
  <si>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</si>
  <si>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</si>
  <si>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</si>
  <si>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24 по улице Проезд Стройгородка </t>
  </si>
  <si>
    <t>Январь</t>
  </si>
  <si>
    <t>Февраль</t>
  </si>
  <si>
    <t>Октябрь</t>
  </si>
  <si>
    <t>очистка крыши от снега и льда</t>
  </si>
  <si>
    <t>проверка и прочистка дымоходов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</si>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</sst>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topLeftCell="A46" workbookViewId="0">
      <selection activeCell="E61" sqref="E6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426.3</v>
      </c>
      <c r="D6" s="1" t="s">
        <v>2</v>
      </c>
    </row>
    <row r="7" spans="1:10">
      <c r="A7" s="1" t="s">
        <v>3</v>
      </c>
      <c r="B7" s="1">
        <v>2</v>
      </c>
    </row>
    <row r="8" spans="1:10">
      <c r="A8" s="1" t="s">
        <v>4</v>
      </c>
      <c r="B8" s="1">
        <v>8</v>
      </c>
    </row>
    <row r="9" spans="1:10">
      <c r="A9" s="1" t="s">
        <v>5</v>
      </c>
      <c r="B9" s="1">
        <v>2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100</v>
      </c>
      <c r="G13" s="13" t="s">
        <v>101</v>
      </c>
      <c r="H13" s="2"/>
      <c r="I13" s="2"/>
      <c r="J13" s="2"/>
    </row>
    <row r="14" spans="1:10">
      <c r="A14" s="4" t="s">
        <v>47</v>
      </c>
      <c r="B14" s="5">
        <f>C14/2.495</f>
        <v>13502.929859719437</v>
      </c>
      <c r="C14" s="6">
        <v>33689.81</v>
      </c>
      <c r="D14" s="6"/>
      <c r="E14" s="6">
        <v>33604.199999999997</v>
      </c>
      <c r="F14" s="6">
        <f>C14-D14-E14</f>
        <v>85.610000000000582</v>
      </c>
      <c r="G14" s="6">
        <v>971.39</v>
      </c>
    </row>
    <row r="15" spans="1:10">
      <c r="A15" s="4" t="s">
        <v>48</v>
      </c>
      <c r="B15" s="5">
        <f>C15/1282.165</f>
        <v>43.54211041480621</v>
      </c>
      <c r="C15" s="6">
        <v>55828.17</v>
      </c>
      <c r="D15" s="6"/>
      <c r="E15" s="6">
        <v>52430.85</v>
      </c>
      <c r="F15" s="6">
        <f t="shared" ref="F15:F18" si="0">C15-D15-E15</f>
        <v>3397.3199999999997</v>
      </c>
      <c r="G15" s="6">
        <v>4304.96</v>
      </c>
    </row>
    <row r="16" spans="1:10" ht="16.5">
      <c r="A16" s="4" t="s">
        <v>49</v>
      </c>
      <c r="B16" s="5">
        <f>C16/13.16</f>
        <v>1431.877659574468</v>
      </c>
      <c r="C16" s="6">
        <v>18843.509999999998</v>
      </c>
      <c r="D16" s="6"/>
      <c r="E16" s="6">
        <v>17043.29</v>
      </c>
      <c r="F16" s="6">
        <f t="shared" si="0"/>
        <v>1800.2199999999975</v>
      </c>
      <c r="G16" s="6">
        <v>3501.84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1432</v>
      </c>
      <c r="C18" s="6">
        <v>28560.78</v>
      </c>
      <c r="D18" s="6"/>
      <c r="E18" s="6">
        <v>25830.78</v>
      </c>
      <c r="F18" s="6">
        <f t="shared" si="0"/>
        <v>2730</v>
      </c>
      <c r="G18" s="6">
        <v>5318.31</v>
      </c>
    </row>
    <row r="19" spans="1:7">
      <c r="A19" s="4" t="s">
        <v>82</v>
      </c>
      <c r="B19" s="5"/>
      <c r="C19" s="6">
        <f>SUM(C14:C18)</f>
        <v>136922.26999999999</v>
      </c>
      <c r="D19" s="6"/>
      <c r="E19" s="6">
        <f>SUM(E14:E18)</f>
        <v>128909.12</v>
      </c>
      <c r="F19" s="6">
        <f>SUM(F14:F18)</f>
        <v>8013.1499999999978</v>
      </c>
      <c r="G19" s="6">
        <f>SUM(G14:G18)</f>
        <v>14096.5</v>
      </c>
    </row>
    <row r="21" spans="1:7">
      <c r="A21" s="1" t="s">
        <v>13</v>
      </c>
    </row>
    <row r="23" spans="1:7" ht="64.5" customHeight="1">
      <c r="A23" s="9" t="s">
        <v>14</v>
      </c>
      <c r="B23" s="21" t="s">
        <v>15</v>
      </c>
      <c r="C23" s="17"/>
      <c r="D23" s="21" t="s">
        <v>16</v>
      </c>
      <c r="E23" s="17"/>
      <c r="F23" s="21" t="s">
        <v>17</v>
      </c>
      <c r="G23" s="17"/>
    </row>
    <row r="24" spans="1:7" ht="50.25" customHeight="1">
      <c r="A24" s="9">
        <v>1</v>
      </c>
      <c r="B24" s="22" t="s">
        <v>18</v>
      </c>
      <c r="C24" s="22"/>
      <c r="D24" s="23" t="s">
        <v>19</v>
      </c>
      <c r="E24" s="23"/>
      <c r="F24" s="24"/>
      <c r="G24" s="24"/>
    </row>
    <row r="25" spans="1:7" ht="31.5" customHeight="1">
      <c r="A25" s="9">
        <v>2</v>
      </c>
      <c r="B25" s="22" t="s">
        <v>20</v>
      </c>
      <c r="C25" s="22"/>
      <c r="D25" s="23" t="s">
        <v>19</v>
      </c>
      <c r="E25" s="23"/>
      <c r="F25" s="24"/>
      <c r="G25" s="24"/>
    </row>
    <row r="26" spans="1:7" ht="32.25" customHeight="1">
      <c r="A26" s="9">
        <v>3</v>
      </c>
      <c r="B26" s="22" t="s">
        <v>21</v>
      </c>
      <c r="C26" s="22"/>
      <c r="D26" s="23" t="s">
        <v>25</v>
      </c>
      <c r="E26" s="23"/>
      <c r="F26" s="24">
        <f>0.11*12*C6</f>
        <v>562.71600000000001</v>
      </c>
      <c r="G26" s="24"/>
    </row>
    <row r="27" spans="1:7">
      <c r="A27" s="9">
        <v>4</v>
      </c>
      <c r="B27" s="22" t="s">
        <v>22</v>
      </c>
      <c r="C27" s="22"/>
      <c r="D27" s="23" t="s">
        <v>23</v>
      </c>
      <c r="E27" s="23"/>
      <c r="F27" s="24">
        <f>0.14*12*C6</f>
        <v>716.18400000000008</v>
      </c>
      <c r="G27" s="24"/>
    </row>
    <row r="28" spans="1:7" ht="30" customHeight="1">
      <c r="A28" s="9">
        <v>5</v>
      </c>
      <c r="B28" s="22" t="s">
        <v>24</v>
      </c>
      <c r="C28" s="22"/>
      <c r="D28" s="23" t="s">
        <v>25</v>
      </c>
      <c r="E28" s="23"/>
      <c r="F28" s="24">
        <f>0.69*12*C6</f>
        <v>3529.7639999999997</v>
      </c>
      <c r="G28" s="24"/>
    </row>
    <row r="29" spans="1:7" ht="46.5" customHeight="1">
      <c r="A29" s="9">
        <v>6</v>
      </c>
      <c r="B29" s="22" t="s">
        <v>26</v>
      </c>
      <c r="C29" s="22"/>
      <c r="D29" s="23" t="s">
        <v>27</v>
      </c>
      <c r="E29" s="23"/>
      <c r="F29" s="24">
        <f>0.91*12*C6</f>
        <v>4655.1959999999999</v>
      </c>
      <c r="G29" s="24"/>
    </row>
    <row r="30" spans="1:7" ht="29.25" customHeight="1">
      <c r="A30" s="9">
        <v>7</v>
      </c>
      <c r="B30" s="22" t="s">
        <v>28</v>
      </c>
      <c r="C30" s="22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22" t="s">
        <v>29</v>
      </c>
      <c r="C31" s="22"/>
      <c r="D31" s="23" t="s">
        <v>19</v>
      </c>
      <c r="E31" s="23"/>
      <c r="F31" s="24">
        <f>1.45*12*C6</f>
        <v>7417.62</v>
      </c>
      <c r="G31" s="24"/>
    </row>
    <row r="32" spans="1:7" ht="30" customHeight="1">
      <c r="A32" s="9">
        <v>9</v>
      </c>
      <c r="B32" s="22" t="s">
        <v>30</v>
      </c>
      <c r="C32" s="22"/>
      <c r="D32" s="23" t="s">
        <v>78</v>
      </c>
      <c r="E32" s="23"/>
      <c r="F32" s="24">
        <f>0.23*12*C6</f>
        <v>1176.5880000000002</v>
      </c>
      <c r="G32" s="24"/>
    </row>
    <row r="33" spans="1:7" ht="31.5" customHeight="1">
      <c r="A33" s="9"/>
      <c r="B33" s="22" t="s">
        <v>31</v>
      </c>
      <c r="C33" s="22"/>
      <c r="D33" s="23"/>
      <c r="E33" s="23"/>
      <c r="F33" s="24">
        <f>SUM(F24:G32)</f>
        <v>18058.067999999999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21" t="s">
        <v>34</v>
      </c>
      <c r="E37" s="17"/>
      <c r="F37" s="21" t="s">
        <v>35</v>
      </c>
      <c r="G37" s="17"/>
    </row>
    <row r="38" spans="1:7" ht="30.75" customHeight="1">
      <c r="A38" s="9">
        <v>1</v>
      </c>
      <c r="B38" s="22" t="s">
        <v>98</v>
      </c>
      <c r="C38" s="22"/>
      <c r="D38" s="23" t="s">
        <v>95</v>
      </c>
      <c r="E38" s="23"/>
      <c r="F38" s="24">
        <v>1166</v>
      </c>
      <c r="G38" s="24"/>
    </row>
    <row r="39" spans="1:7" ht="30.75" customHeight="1">
      <c r="A39" s="9">
        <v>2</v>
      </c>
      <c r="B39" s="22" t="s">
        <v>99</v>
      </c>
      <c r="C39" s="22"/>
      <c r="D39" s="23" t="s">
        <v>96</v>
      </c>
      <c r="E39" s="23"/>
      <c r="F39" s="24">
        <v>797.37</v>
      </c>
      <c r="G39" s="24"/>
    </row>
    <row r="40" spans="1:7" ht="30.75" customHeight="1">
      <c r="A40" s="11">
        <v>3</v>
      </c>
      <c r="B40" s="22" t="s">
        <v>99</v>
      </c>
      <c r="C40" s="22"/>
      <c r="D40" s="23" t="s">
        <v>97</v>
      </c>
      <c r="E40" s="23"/>
      <c r="F40" s="24">
        <v>1043</v>
      </c>
      <c r="G40" s="24"/>
    </row>
    <row r="41" spans="1:7" ht="31.5" customHeight="1">
      <c r="A41" s="9"/>
      <c r="B41" s="19" t="s">
        <v>93</v>
      </c>
      <c r="C41" s="20"/>
      <c r="D41" s="21"/>
      <c r="E41" s="17"/>
      <c r="F41" s="16">
        <f>SUM(F38:G40)</f>
        <v>3006.37</v>
      </c>
      <c r="G41" s="17"/>
    </row>
    <row r="43" spans="1:7">
      <c r="A43" s="1" t="s">
        <v>36</v>
      </c>
      <c r="D43" s="7">
        <f>1.36*12*C6</f>
        <v>6957.2160000000003</v>
      </c>
      <c r="E43" s="1" t="s">
        <v>37</v>
      </c>
    </row>
    <row r="44" spans="1:7">
      <c r="A44" s="1" t="s">
        <v>38</v>
      </c>
      <c r="D44" s="7">
        <f>D57*5.3%</f>
        <v>2331.26224</v>
      </c>
      <c r="E44" s="1" t="s">
        <v>37</v>
      </c>
    </row>
    <row r="46" spans="1:7">
      <c r="A46" s="1" t="s">
        <v>54</v>
      </c>
    </row>
    <row r="47" spans="1:7">
      <c r="A47" s="1" t="s">
        <v>86</v>
      </c>
    </row>
    <row r="48" spans="1:7">
      <c r="B48" s="1" t="s">
        <v>53</v>
      </c>
      <c r="F48" s="7">
        <v>46083.21</v>
      </c>
      <c r="G48" s="1" t="s">
        <v>37</v>
      </c>
    </row>
    <row r="50" spans="1:7">
      <c r="A50" s="1" t="s">
        <v>87</v>
      </c>
    </row>
    <row r="51" spans="1:7">
      <c r="B51" s="1" t="s">
        <v>52</v>
      </c>
      <c r="F51" s="7">
        <f>F33+F41+D43</f>
        <v>28021.653999999999</v>
      </c>
      <c r="G51" s="1" t="s">
        <v>37</v>
      </c>
    </row>
    <row r="53" spans="1:7">
      <c r="A53" s="1" t="s">
        <v>88</v>
      </c>
      <c r="F53" s="7">
        <f>F48-F51</f>
        <v>18061.556</v>
      </c>
      <c r="G53" s="1" t="s">
        <v>37</v>
      </c>
    </row>
    <row r="54" spans="1:7">
      <c r="B54" s="1" t="s">
        <v>51</v>
      </c>
      <c r="F54" s="7"/>
    </row>
    <row r="56" spans="1:7">
      <c r="A56" s="1" t="s">
        <v>39</v>
      </c>
    </row>
    <row r="57" spans="1:7">
      <c r="B57" s="1" t="s">
        <v>89</v>
      </c>
      <c r="D57" s="12">
        <v>43986.080000000002</v>
      </c>
      <c r="E57" s="1" t="s">
        <v>37</v>
      </c>
    </row>
    <row r="58" spans="1:7">
      <c r="D58" s="7"/>
    </row>
    <row r="59" spans="1:7">
      <c r="A59" s="1" t="s">
        <v>90</v>
      </c>
      <c r="D59" s="7"/>
    </row>
    <row r="60" spans="1:7">
      <c r="A60" s="1" t="s">
        <v>92</v>
      </c>
      <c r="D60" s="7"/>
      <c r="E60" s="7">
        <v>2097.13</v>
      </c>
      <c r="F60" s="1" t="s">
        <v>37</v>
      </c>
    </row>
    <row r="61" spans="1:7">
      <c r="A61" s="1" t="s">
        <v>91</v>
      </c>
      <c r="D61" s="7"/>
    </row>
    <row r="62" spans="1:7">
      <c r="A62" s="1" t="s">
        <v>92</v>
      </c>
      <c r="D62" s="7"/>
      <c r="E62" s="7">
        <v>7770.35</v>
      </c>
      <c r="F62" s="1" t="s">
        <v>37</v>
      </c>
    </row>
    <row r="63" spans="1:7" ht="66" customHeight="1"/>
    <row r="64" spans="1:7">
      <c r="A64" s="1" t="s">
        <v>40</v>
      </c>
    </row>
    <row r="66" spans="1:7" ht="76.5">
      <c r="A66" s="8" t="s">
        <v>41</v>
      </c>
      <c r="B66" s="18" t="s">
        <v>42</v>
      </c>
      <c r="C66" s="18"/>
      <c r="D66" s="8" t="s">
        <v>43</v>
      </c>
      <c r="E66" s="18" t="s">
        <v>44</v>
      </c>
      <c r="F66" s="18"/>
      <c r="G66" s="8" t="s">
        <v>45</v>
      </c>
    </row>
    <row r="67" spans="1:7" ht="30" customHeight="1">
      <c r="A67" s="15" t="s">
        <v>46</v>
      </c>
      <c r="B67" s="14" t="s">
        <v>67</v>
      </c>
      <c r="C67" s="14"/>
      <c r="D67" s="10"/>
      <c r="E67" s="14" t="s">
        <v>69</v>
      </c>
      <c r="F67" s="14"/>
      <c r="G67" s="10"/>
    </row>
    <row r="68" spans="1:7" ht="32.25" customHeight="1">
      <c r="A68" s="15"/>
      <c r="B68" s="14" t="s">
        <v>55</v>
      </c>
      <c r="C68" s="14"/>
      <c r="D68" s="10">
        <v>2</v>
      </c>
      <c r="E68" s="14" t="s">
        <v>69</v>
      </c>
      <c r="F68" s="14"/>
      <c r="G68" s="10">
        <v>2</v>
      </c>
    </row>
    <row r="69" spans="1:7" ht="28.5" customHeight="1">
      <c r="A69" s="15"/>
      <c r="B69" s="14" t="s">
        <v>56</v>
      </c>
      <c r="C69" s="14"/>
      <c r="D69" s="10"/>
      <c r="E69" s="14" t="s">
        <v>69</v>
      </c>
      <c r="F69" s="14"/>
      <c r="G69" s="10"/>
    </row>
    <row r="70" spans="1:7" ht="33.75" customHeight="1">
      <c r="A70" s="10" t="s">
        <v>57</v>
      </c>
      <c r="B70" s="14" t="s">
        <v>58</v>
      </c>
      <c r="C70" s="14"/>
      <c r="D70" s="10"/>
      <c r="E70" s="14" t="s">
        <v>70</v>
      </c>
      <c r="F70" s="14"/>
      <c r="G70" s="10"/>
    </row>
    <row r="71" spans="1:7" ht="43.5" customHeight="1">
      <c r="A71" s="15" t="s">
        <v>59</v>
      </c>
      <c r="B71" s="14" t="s">
        <v>68</v>
      </c>
      <c r="C71" s="14"/>
      <c r="D71" s="10">
        <v>4</v>
      </c>
      <c r="E71" s="14" t="s">
        <v>71</v>
      </c>
      <c r="F71" s="14"/>
      <c r="G71" s="10">
        <v>4</v>
      </c>
    </row>
    <row r="72" spans="1:7" ht="69" customHeight="1">
      <c r="A72" s="15"/>
      <c r="B72" s="14" t="s">
        <v>60</v>
      </c>
      <c r="C72" s="14"/>
      <c r="D72" s="10"/>
      <c r="E72" s="14" t="s">
        <v>72</v>
      </c>
      <c r="F72" s="14"/>
      <c r="G72" s="10"/>
    </row>
    <row r="73" spans="1:7" ht="37.5" customHeight="1">
      <c r="A73" s="15"/>
      <c r="B73" s="14" t="s">
        <v>64</v>
      </c>
      <c r="C73" s="14"/>
      <c r="D73" s="10"/>
      <c r="E73" s="14" t="s">
        <v>73</v>
      </c>
      <c r="F73" s="14"/>
      <c r="G73" s="10"/>
    </row>
    <row r="74" spans="1:7" ht="60" customHeight="1">
      <c r="A74" s="15"/>
      <c r="B74" s="14" t="s">
        <v>65</v>
      </c>
      <c r="C74" s="14"/>
      <c r="D74" s="10"/>
      <c r="E74" s="14" t="s">
        <v>74</v>
      </c>
      <c r="F74" s="14"/>
      <c r="G74" s="10"/>
    </row>
    <row r="75" spans="1:7" ht="33" customHeight="1">
      <c r="A75" s="15"/>
      <c r="B75" s="14" t="s">
        <v>66</v>
      </c>
      <c r="C75" s="14"/>
      <c r="D75" s="10"/>
      <c r="E75" s="14" t="s">
        <v>75</v>
      </c>
      <c r="F75" s="14"/>
      <c r="G75" s="10"/>
    </row>
    <row r="76" spans="1:7" ht="42.75" customHeight="1">
      <c r="A76" s="15"/>
      <c r="B76" s="14" t="s">
        <v>61</v>
      </c>
      <c r="C76" s="14"/>
      <c r="D76" s="10"/>
      <c r="E76" s="14" t="s">
        <v>76</v>
      </c>
      <c r="F76" s="14"/>
      <c r="G76" s="10"/>
    </row>
    <row r="77" spans="1:7" ht="36" customHeight="1">
      <c r="A77" s="15"/>
      <c r="B77" s="14" t="s">
        <v>62</v>
      </c>
      <c r="C77" s="14"/>
      <c r="D77" s="10"/>
      <c r="E77" s="14" t="s">
        <v>71</v>
      </c>
      <c r="F77" s="14"/>
      <c r="G77" s="10"/>
    </row>
    <row r="78" spans="1:7">
      <c r="A78" s="15"/>
      <c r="B78" s="14" t="s">
        <v>63</v>
      </c>
      <c r="C78" s="14"/>
      <c r="D78" s="10">
        <v>1</v>
      </c>
      <c r="E78" s="14"/>
      <c r="F78" s="14"/>
      <c r="G78" s="10">
        <v>1</v>
      </c>
    </row>
    <row r="81" spans="1:6">
      <c r="A81" s="1" t="s">
        <v>80</v>
      </c>
      <c r="F81" s="1" t="s">
        <v>79</v>
      </c>
    </row>
    <row r="83" spans="1:6">
      <c r="A83" s="1" t="s">
        <v>84</v>
      </c>
      <c r="F83" s="1" t="s">
        <v>81</v>
      </c>
    </row>
  </sheetData>
  <sortState ref="B38:G60">
    <sortCondition ref="D38:D60" customList="Январь,Февраль,Март,Апрель,Май,Июнь,Июль,Август,Сентябрь,Октябрь,Ноябрь,Декабрь"/>
  </sortState>
  <mergeCells count="80"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F41:G41"/>
    <mergeCell ref="B66:C66"/>
    <mergeCell ref="E66:F66"/>
    <mergeCell ref="A67:A69"/>
    <mergeCell ref="B67:C67"/>
    <mergeCell ref="E67:F67"/>
    <mergeCell ref="B68:C68"/>
    <mergeCell ref="E68:F68"/>
    <mergeCell ref="B69:C69"/>
    <mergeCell ref="E69:F69"/>
    <mergeCell ref="B41:C41"/>
    <mergeCell ref="D41:E41"/>
    <mergeCell ref="A71:A78"/>
    <mergeCell ref="B71:C71"/>
    <mergeCell ref="E71:F71"/>
    <mergeCell ref="B72:C72"/>
    <mergeCell ref="E72:F72"/>
    <mergeCell ref="B73:C73"/>
    <mergeCell ref="E73:F73"/>
    <mergeCell ref="B77:C77"/>
    <mergeCell ref="E77:F77"/>
    <mergeCell ref="B78:C78"/>
    <mergeCell ref="E78:F78"/>
    <mergeCell ref="B74:C74"/>
    <mergeCell ref="E74:F74"/>
    <mergeCell ref="B75:C75"/>
    <mergeCell ref="E75:F75"/>
    <mergeCell ref="B76:C76"/>
    <mergeCell ref="E76:F76"/>
    <mergeCell ref="B70:C70"/>
    <mergeCell ref="E70:F7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2013-03-18T13:59:20Z</dcterms:modified>
</cp:coreProperties>
</file>