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67"/>
  <c r="D69"/>
  <c r="G19"/>
  <c r="E19"/>
  <c r="C19"/>
  <c r="D70"/>
  <c r="F27"/>
  <c r="F26"/>
  <c r="F18"/>
  <c r="F17"/>
  <c r="F16"/>
  <c r="F15"/>
  <c r="F14"/>
  <c r="F19" l="1"/>
  <c r="F33"/>
  <c r="F77" s="1"/>
  <c r="F79" s="1"/>
</calcChain>
</file>

<file path=xl/sharedStrings.xml><?xml version="1.0" encoding="utf-8"?>
<sst xmlns="http://schemas.openxmlformats.org/spreadsheetml/2006/main" count="170" uniqueCount="129">
  <si>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</si>
  <si>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</si>
  <si>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</si>
  <si>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</si>
  <si>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</si>
  <si>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</si>
  <si>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</si>
  <si>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</si>
  <si>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</si>
  <si>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</si>
  <si>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</si>
  <si>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</si>
  <si>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</si>
  <si>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</si>
  <si>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</si>
  <si>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</si>
  <si>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</si>
  <si>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</si>
  <si>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</si>
  <si>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</si>
  <si>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</si>
  <si>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</si>
  <si>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</si>
  <si>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</si>
  <si>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</si>
  <si>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</si>
  <si>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</si>
  <si>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</si>
  <si>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</si>
  <si>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</si>
  <si>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</si>
  <si>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</si>
  <si>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</si>
  <si>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</si>
  <si>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</si>
  <si>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</si>
  <si>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</si>
  <si>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</si>
  <si>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</si>
  <si>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</si>
  <si>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</si>
  <si>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</si>
  <si>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</si>
  <si>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</si>
  <si>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</si>
  <si>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</si>
  <si>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</si>
  <si>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</si>
  <si>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</si>
  <si>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</si>
  <si>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</si>
  <si>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</si>
  <si>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</si>
  <si>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</si>
  <si>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</si>
  <si>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</si>
  <si>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</si>
  <si>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</si>
  <si>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</si>
  <si>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</si>
  <si>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</si>
  <si>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</si>
  <si>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</si>
  <si>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</si>
  <si>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</si>
  <si>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</si>
  <si>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</si>
  <si>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</si>
  <si>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</si>
  <si>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</si>
  <si>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</si>
  <si>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</si>
  <si>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</si>
  <si>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</si>
  <si>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</si>
  <si>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</si>
  <si>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</si>
  <si>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</si>
  <si>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</si>
  <si>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</si>
  <si>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</si>
  <si>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</si>
  <si>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</si>
  <si>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</si>
  <si>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</si>
  <si>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</si>
  <si>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</si>
  <si>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</si>
  <si>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</si>
  <si>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</si>
  <si>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</si>
  <si>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</si>
  <si>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</si>
  <si>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</si>
  <si>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54  по улице Котовского </t>
  </si>
  <si>
    <t>Январь</t>
  </si>
  <si>
    <t>Февраль</t>
  </si>
  <si>
    <t>Март</t>
  </si>
  <si>
    <t>Май</t>
  </si>
  <si>
    <t>Август</t>
  </si>
  <si>
    <t>Сентябрь</t>
  </si>
  <si>
    <t>Октябрь</t>
  </si>
  <si>
    <t>Ноябрь</t>
  </si>
  <si>
    <t>Декабрь</t>
  </si>
  <si>
    <t>кв.31 наладка с/отопления</t>
  </si>
  <si>
    <t>эт.1 замена клапана на вентиле стояка ХВ на площадке</t>
  </si>
  <si>
    <t>кв.27 ремонт стояка ХВ</t>
  </si>
  <si>
    <t>замена стояка ХВС</t>
  </si>
  <si>
    <t>кв.17 замена стояка канализации</t>
  </si>
  <si>
    <t>замена стояка отопления</t>
  </si>
  <si>
    <t>кв.25 замена вентиля на стояке ХВ</t>
  </si>
  <si>
    <t>кв.23 замена стояка и подводки ХВ</t>
  </si>
  <si>
    <t>кв.28,24,32 замена стояка отопления</t>
  </si>
  <si>
    <t>кв.2,6,10 замена стояка отопления</t>
  </si>
  <si>
    <t>кв.23 замена врезки ХВ</t>
  </si>
  <si>
    <t>кв.2 наладка с/отопления</t>
  </si>
  <si>
    <t>кв.31 измерение температурного режима</t>
  </si>
  <si>
    <t>Июнь</t>
  </si>
  <si>
    <t>Июль</t>
  </si>
  <si>
    <t>очистка крыши от снега и льда</t>
  </si>
  <si>
    <t>остекление</t>
  </si>
  <si>
    <t>установка запорного устр-ва</t>
  </si>
  <si>
    <t>проверка и прочистка дымоходов</t>
  </si>
  <si>
    <t>ремонт отливных</t>
  </si>
  <si>
    <t>ремонт мягкой кровли</t>
  </si>
  <si>
    <t>окраска распределительных шкафов</t>
  </si>
  <si>
    <t>тамбур,приямок ремонт бетонных полов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</si>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</sst>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3" workbookViewId="0">
      <selection activeCell="E87" sqref="E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11</v>
      </c>
      <c r="B2" s="26"/>
      <c r="C2" s="26"/>
      <c r="D2" s="26"/>
      <c r="E2" s="26"/>
      <c r="F2" s="26"/>
      <c r="G2" s="26"/>
    </row>
    <row r="3" spans="1:10">
      <c r="A3" s="26" t="s">
        <v>94</v>
      </c>
      <c r="B3" s="26"/>
      <c r="C3" s="26"/>
      <c r="D3" s="26"/>
      <c r="E3" s="26"/>
      <c r="F3" s="26"/>
      <c r="G3" s="26"/>
    </row>
    <row r="4" spans="1:10">
      <c r="A4" s="26" t="s">
        <v>83</v>
      </c>
      <c r="B4" s="26"/>
      <c r="C4" s="26"/>
      <c r="D4" s="26"/>
      <c r="E4" s="26"/>
      <c r="F4" s="26"/>
      <c r="G4" s="26"/>
    </row>
    <row r="5" spans="1:10" ht="11.25" customHeight="1"/>
    <row r="6" spans="1:10">
      <c r="A6" s="1" t="s">
        <v>12</v>
      </c>
      <c r="C6" s="3">
        <v>1604.5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127</v>
      </c>
      <c r="G13" s="14" t="s">
        <v>128</v>
      </c>
      <c r="H13" s="2"/>
      <c r="I13" s="2"/>
      <c r="J13" s="2"/>
    </row>
    <row r="14" spans="1:10">
      <c r="A14" s="4" t="s">
        <v>47</v>
      </c>
      <c r="B14" s="5">
        <f>C14/2.495</f>
        <v>51470.761523046094</v>
      </c>
      <c r="C14" s="6">
        <v>128419.55</v>
      </c>
      <c r="D14" s="6"/>
      <c r="E14" s="6">
        <v>123588.86</v>
      </c>
      <c r="F14" s="6">
        <f>C14-D14-E14</f>
        <v>4830.6900000000023</v>
      </c>
      <c r="G14" s="6">
        <v>9757.25</v>
      </c>
    </row>
    <row r="15" spans="1:10">
      <c r="A15" s="4" t="s">
        <v>48</v>
      </c>
      <c r="B15" s="5">
        <f>C15/1282.165</f>
        <v>203.33994454691867</v>
      </c>
      <c r="C15" s="6">
        <v>260715.36</v>
      </c>
      <c r="D15" s="6">
        <v>264.31</v>
      </c>
      <c r="E15" s="6">
        <v>242907.58</v>
      </c>
      <c r="F15" s="6">
        <f t="shared" ref="F15:F18" si="0">C15-D15-E15</f>
        <v>17543.47</v>
      </c>
      <c r="G15" s="6">
        <v>57013.04</v>
      </c>
    </row>
    <row r="16" spans="1:10" ht="16.5">
      <c r="A16" s="4" t="s">
        <v>49</v>
      </c>
      <c r="B16" s="5">
        <f>C16/13.16</f>
        <v>5525.8442249240125</v>
      </c>
      <c r="C16" s="6">
        <v>72720.11</v>
      </c>
      <c r="D16" s="6"/>
      <c r="E16" s="6">
        <v>69699.87</v>
      </c>
      <c r="F16" s="6">
        <f t="shared" si="0"/>
        <v>3020.2400000000052</v>
      </c>
      <c r="G16" s="6">
        <v>3434.72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5526</v>
      </c>
      <c r="C18" s="6">
        <v>110006.86</v>
      </c>
      <c r="D18" s="6"/>
      <c r="E18" s="6">
        <v>104121.01</v>
      </c>
      <c r="F18" s="6">
        <f t="shared" si="0"/>
        <v>5885.8500000000058</v>
      </c>
      <c r="G18" s="6">
        <v>6450.81</v>
      </c>
    </row>
    <row r="19" spans="1:7">
      <c r="A19" s="4" t="s">
        <v>82</v>
      </c>
      <c r="B19" s="5"/>
      <c r="C19" s="6">
        <f>SUM(C14:C18)</f>
        <v>571861.88</v>
      </c>
      <c r="D19" s="6"/>
      <c r="E19" s="6">
        <f>SUM(E14:E18)</f>
        <v>540317.31999999995</v>
      </c>
      <c r="F19" s="6">
        <f>SUM(F14:F18)</f>
        <v>31280.250000000015</v>
      </c>
      <c r="G19" s="6">
        <f>SUM(G14:G18)</f>
        <v>76655.820000000007</v>
      </c>
    </row>
    <row r="21" spans="1:7">
      <c r="A21" s="1" t="s">
        <v>13</v>
      </c>
    </row>
    <row r="23" spans="1:7" ht="64.5" customHeight="1">
      <c r="A23" s="9" t="s">
        <v>14</v>
      </c>
      <c r="B23" s="25" t="s">
        <v>15</v>
      </c>
      <c r="C23" s="21"/>
      <c r="D23" s="25" t="s">
        <v>16</v>
      </c>
      <c r="E23" s="21"/>
      <c r="F23" s="25" t="s">
        <v>17</v>
      </c>
      <c r="G23" s="21"/>
    </row>
    <row r="24" spans="1:7" ht="50.25" customHeight="1">
      <c r="A24" s="9">
        <v>1</v>
      </c>
      <c r="B24" s="17" t="s">
        <v>18</v>
      </c>
      <c r="C24" s="17"/>
      <c r="D24" s="15" t="s">
        <v>19</v>
      </c>
      <c r="E24" s="15"/>
      <c r="F24" s="16">
        <f>0.47*12*C6</f>
        <v>9049.3799999999992</v>
      </c>
      <c r="G24" s="16"/>
    </row>
    <row r="25" spans="1:7" ht="31.5" customHeight="1">
      <c r="A25" s="9">
        <v>2</v>
      </c>
      <c r="B25" s="17" t="s">
        <v>20</v>
      </c>
      <c r="C25" s="17"/>
      <c r="D25" s="15" t="s">
        <v>19</v>
      </c>
      <c r="E25" s="15"/>
      <c r="F25" s="16">
        <f>1.51*12*C6</f>
        <v>29073.54</v>
      </c>
      <c r="G25" s="16"/>
    </row>
    <row r="26" spans="1:7" ht="32.25" customHeight="1">
      <c r="A26" s="9">
        <v>3</v>
      </c>
      <c r="B26" s="17" t="s">
        <v>21</v>
      </c>
      <c r="C26" s="17"/>
      <c r="D26" s="15" t="s">
        <v>25</v>
      </c>
      <c r="E26" s="15"/>
      <c r="F26" s="16">
        <f>0.1*12*C6</f>
        <v>1925.4000000000003</v>
      </c>
      <c r="G26" s="16"/>
    </row>
    <row r="27" spans="1:7">
      <c r="A27" s="9">
        <v>4</v>
      </c>
      <c r="B27" s="17" t="s">
        <v>22</v>
      </c>
      <c r="C27" s="17"/>
      <c r="D27" s="15" t="s">
        <v>23</v>
      </c>
      <c r="E27" s="15"/>
      <c r="F27" s="16">
        <f>0.14*12*C6</f>
        <v>2695.5600000000004</v>
      </c>
      <c r="G27" s="16"/>
    </row>
    <row r="28" spans="1:7" ht="30" customHeight="1">
      <c r="A28" s="9">
        <v>5</v>
      </c>
      <c r="B28" s="17" t="s">
        <v>24</v>
      </c>
      <c r="C28" s="17"/>
      <c r="D28" s="15" t="s">
        <v>25</v>
      </c>
      <c r="E28" s="15"/>
      <c r="F28" s="16">
        <f>0.69*12*C6</f>
        <v>13285.259999999998</v>
      </c>
      <c r="G28" s="16"/>
    </row>
    <row r="29" spans="1:7" ht="46.5" customHeight="1">
      <c r="A29" s="9">
        <v>6</v>
      </c>
      <c r="B29" s="17" t="s">
        <v>26</v>
      </c>
      <c r="C29" s="17"/>
      <c r="D29" s="15" t="s">
        <v>27</v>
      </c>
      <c r="E29" s="15"/>
      <c r="F29" s="16">
        <f>0.91*12*C6</f>
        <v>17521.14</v>
      </c>
      <c r="G29" s="16"/>
    </row>
    <row r="30" spans="1:7" ht="29.25" customHeight="1">
      <c r="A30" s="9">
        <v>7</v>
      </c>
      <c r="B30" s="17" t="s">
        <v>28</v>
      </c>
      <c r="C30" s="17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7" t="s">
        <v>29</v>
      </c>
      <c r="C31" s="17"/>
      <c r="D31" s="15" t="s">
        <v>19</v>
      </c>
      <c r="E31" s="15"/>
      <c r="F31" s="16">
        <f>1.45*12*C6</f>
        <v>27918.3</v>
      </c>
      <c r="G31" s="16"/>
    </row>
    <row r="32" spans="1:7" ht="30" customHeight="1">
      <c r="A32" s="9">
        <v>9</v>
      </c>
      <c r="B32" s="17" t="s">
        <v>30</v>
      </c>
      <c r="C32" s="17"/>
      <c r="D32" s="15" t="s">
        <v>78</v>
      </c>
      <c r="E32" s="15"/>
      <c r="F32" s="16">
        <f>0.23*12*C6</f>
        <v>4428.42</v>
      </c>
      <c r="G32" s="16"/>
    </row>
    <row r="33" spans="1:7" ht="31.5" customHeight="1">
      <c r="A33" s="9"/>
      <c r="B33" s="17" t="s">
        <v>31</v>
      </c>
      <c r="C33" s="17"/>
      <c r="D33" s="15"/>
      <c r="E33" s="15"/>
      <c r="F33" s="16">
        <f>SUM(F24:G32)</f>
        <v>105897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25" t="s">
        <v>34</v>
      </c>
      <c r="E37" s="21"/>
      <c r="F37" s="25" t="s">
        <v>35</v>
      </c>
      <c r="G37" s="21"/>
    </row>
    <row r="38" spans="1:7" ht="30.75" customHeight="1">
      <c r="A38" s="9">
        <v>1</v>
      </c>
      <c r="B38" s="17" t="s">
        <v>104</v>
      </c>
      <c r="C38" s="17"/>
      <c r="D38" s="15" t="s">
        <v>95</v>
      </c>
      <c r="E38" s="15"/>
      <c r="F38" s="16">
        <v>820.68</v>
      </c>
      <c r="G38" s="16"/>
    </row>
    <row r="39" spans="1:7" ht="30.75" customHeight="1">
      <c r="A39" s="9">
        <v>2</v>
      </c>
      <c r="B39" s="17" t="s">
        <v>104</v>
      </c>
      <c r="C39" s="17"/>
      <c r="D39" s="15" t="s">
        <v>95</v>
      </c>
      <c r="E39" s="15"/>
      <c r="F39" s="16">
        <v>583.38</v>
      </c>
      <c r="G39" s="16"/>
    </row>
    <row r="40" spans="1:7" ht="30.75" customHeight="1">
      <c r="A40" s="11">
        <v>3</v>
      </c>
      <c r="B40" s="17" t="s">
        <v>119</v>
      </c>
      <c r="C40" s="17"/>
      <c r="D40" s="15" t="s">
        <v>95</v>
      </c>
      <c r="E40" s="15"/>
      <c r="F40" s="16">
        <v>1673</v>
      </c>
      <c r="G40" s="16"/>
    </row>
    <row r="41" spans="1:7" ht="31.5" customHeight="1">
      <c r="A41" s="11">
        <v>4</v>
      </c>
      <c r="B41" s="17" t="s">
        <v>120</v>
      </c>
      <c r="C41" s="17"/>
      <c r="D41" s="15" t="s">
        <v>95</v>
      </c>
      <c r="E41" s="15"/>
      <c r="F41" s="16">
        <v>678</v>
      </c>
      <c r="G41" s="16"/>
    </row>
    <row r="42" spans="1:7" ht="33" customHeight="1">
      <c r="A42" s="11">
        <v>5</v>
      </c>
      <c r="B42" s="17" t="s">
        <v>105</v>
      </c>
      <c r="C42" s="17"/>
      <c r="D42" s="15" t="s">
        <v>96</v>
      </c>
      <c r="E42" s="15"/>
      <c r="F42" s="16">
        <v>1975.41</v>
      </c>
      <c r="G42" s="16"/>
    </row>
    <row r="43" spans="1:7" ht="34.5" customHeight="1">
      <c r="A43" s="11">
        <v>6</v>
      </c>
      <c r="B43" s="17" t="s">
        <v>121</v>
      </c>
      <c r="C43" s="17"/>
      <c r="D43" s="15" t="s">
        <v>96</v>
      </c>
      <c r="E43" s="15"/>
      <c r="F43" s="16">
        <v>502</v>
      </c>
      <c r="G43" s="16"/>
    </row>
    <row r="44" spans="1:7" ht="33" customHeight="1">
      <c r="A44" s="11">
        <v>7</v>
      </c>
      <c r="B44" s="17" t="s">
        <v>122</v>
      </c>
      <c r="C44" s="17"/>
      <c r="D44" s="15" t="s">
        <v>96</v>
      </c>
      <c r="E44" s="15"/>
      <c r="F44" s="16">
        <v>797.37</v>
      </c>
      <c r="G44" s="16"/>
    </row>
    <row r="45" spans="1:7">
      <c r="A45" s="11">
        <v>8</v>
      </c>
      <c r="B45" s="17" t="s">
        <v>119</v>
      </c>
      <c r="C45" s="17"/>
      <c r="D45" s="15" t="s">
        <v>96</v>
      </c>
      <c r="E45" s="15"/>
      <c r="F45" s="16">
        <v>3468</v>
      </c>
      <c r="G45" s="16"/>
    </row>
    <row r="46" spans="1:7">
      <c r="A46" s="11">
        <v>9</v>
      </c>
      <c r="B46" s="17" t="s">
        <v>106</v>
      </c>
      <c r="C46" s="17"/>
      <c r="D46" s="15" t="s">
        <v>97</v>
      </c>
      <c r="E46" s="15"/>
      <c r="F46" s="16">
        <v>2298.17</v>
      </c>
      <c r="G46" s="16"/>
    </row>
    <row r="47" spans="1:7">
      <c r="A47" s="11">
        <v>10</v>
      </c>
      <c r="B47" s="17" t="s">
        <v>122</v>
      </c>
      <c r="C47" s="17"/>
      <c r="D47" s="15" t="s">
        <v>97</v>
      </c>
      <c r="E47" s="15"/>
      <c r="F47" s="16">
        <v>1388.53</v>
      </c>
      <c r="G47" s="16"/>
    </row>
    <row r="48" spans="1:7">
      <c r="A48" s="11">
        <v>11</v>
      </c>
      <c r="B48" s="17" t="s">
        <v>119</v>
      </c>
      <c r="C48" s="17"/>
      <c r="D48" s="15" t="s">
        <v>97</v>
      </c>
      <c r="E48" s="15"/>
      <c r="F48" s="16">
        <v>1156</v>
      </c>
      <c r="G48" s="16"/>
    </row>
    <row r="49" spans="1:7" ht="31.5" customHeight="1">
      <c r="A49" s="11">
        <v>12</v>
      </c>
      <c r="B49" s="17" t="s">
        <v>107</v>
      </c>
      <c r="C49" s="17"/>
      <c r="D49" s="15" t="s">
        <v>98</v>
      </c>
      <c r="E49" s="15"/>
      <c r="F49" s="16">
        <v>4953</v>
      </c>
      <c r="G49" s="16"/>
    </row>
    <row r="50" spans="1:7" ht="33" customHeight="1">
      <c r="A50" s="11">
        <v>13</v>
      </c>
      <c r="B50" s="17" t="s">
        <v>108</v>
      </c>
      <c r="C50" s="17"/>
      <c r="D50" s="15" t="s">
        <v>98</v>
      </c>
      <c r="E50" s="15"/>
      <c r="F50" s="16">
        <v>4233.21</v>
      </c>
      <c r="G50" s="16"/>
    </row>
    <row r="51" spans="1:7" ht="63" customHeight="1">
      <c r="A51" s="11">
        <v>14</v>
      </c>
      <c r="B51" s="17" t="s">
        <v>122</v>
      </c>
      <c r="C51" s="17"/>
      <c r="D51" s="15" t="s">
        <v>117</v>
      </c>
      <c r="E51" s="15"/>
      <c r="F51" s="16">
        <v>1238.22</v>
      </c>
      <c r="G51" s="16"/>
    </row>
    <row r="52" spans="1:7" ht="16.5" customHeight="1">
      <c r="A52" s="11">
        <v>15</v>
      </c>
      <c r="B52" s="17" t="s">
        <v>123</v>
      </c>
      <c r="C52" s="17"/>
      <c r="D52" s="15" t="s">
        <v>118</v>
      </c>
      <c r="E52" s="15"/>
      <c r="F52" s="16">
        <v>1828</v>
      </c>
      <c r="G52" s="16"/>
    </row>
    <row r="53" spans="1:7" ht="17.25" customHeight="1">
      <c r="A53" s="11">
        <v>16</v>
      </c>
      <c r="B53" s="17" t="s">
        <v>124</v>
      </c>
      <c r="C53" s="17"/>
      <c r="D53" s="15" t="s">
        <v>118</v>
      </c>
      <c r="E53" s="15"/>
      <c r="F53" s="16">
        <v>27594</v>
      </c>
      <c r="G53" s="16"/>
    </row>
    <row r="54" spans="1:7" ht="33" customHeight="1">
      <c r="A54" s="11">
        <v>17</v>
      </c>
      <c r="B54" s="17" t="s">
        <v>125</v>
      </c>
      <c r="C54" s="17"/>
      <c r="D54" s="15" t="s">
        <v>118</v>
      </c>
      <c r="E54" s="15"/>
      <c r="F54" s="16">
        <v>476</v>
      </c>
      <c r="G54" s="16"/>
    </row>
    <row r="55" spans="1:7">
      <c r="A55" s="11">
        <v>18</v>
      </c>
      <c r="B55" s="17" t="s">
        <v>109</v>
      </c>
      <c r="C55" s="17"/>
      <c r="D55" s="15" t="s">
        <v>99</v>
      </c>
      <c r="E55" s="15"/>
      <c r="F55" s="16">
        <v>14502</v>
      </c>
      <c r="G55" s="16"/>
    </row>
    <row r="56" spans="1:7" ht="31.5" customHeight="1">
      <c r="A56" s="11">
        <v>19</v>
      </c>
      <c r="B56" s="17" t="s">
        <v>110</v>
      </c>
      <c r="C56" s="17"/>
      <c r="D56" s="15" t="s">
        <v>99</v>
      </c>
      <c r="E56" s="15"/>
      <c r="F56" s="16">
        <v>736.76</v>
      </c>
      <c r="G56" s="16"/>
    </row>
    <row r="57" spans="1:7" ht="16.5" customHeight="1">
      <c r="A57" s="11">
        <v>20</v>
      </c>
      <c r="B57" s="17" t="s">
        <v>111</v>
      </c>
      <c r="C57" s="17"/>
      <c r="D57" s="15" t="s">
        <v>100</v>
      </c>
      <c r="E57" s="15"/>
      <c r="F57" s="16">
        <v>1079.6400000000001</v>
      </c>
      <c r="G57" s="16"/>
    </row>
    <row r="58" spans="1:7">
      <c r="A58" s="11">
        <v>21</v>
      </c>
      <c r="B58" s="17" t="s">
        <v>122</v>
      </c>
      <c r="C58" s="17"/>
      <c r="D58" s="15" t="s">
        <v>100</v>
      </c>
      <c r="E58" s="15"/>
      <c r="F58" s="16">
        <v>701.64</v>
      </c>
      <c r="G58" s="16"/>
    </row>
    <row r="59" spans="1:7">
      <c r="A59" s="11">
        <v>22</v>
      </c>
      <c r="B59" s="17" t="s">
        <v>112</v>
      </c>
      <c r="C59" s="17"/>
      <c r="D59" s="15" t="s">
        <v>101</v>
      </c>
      <c r="E59" s="15"/>
      <c r="F59" s="16">
        <v>11556</v>
      </c>
      <c r="G59" s="16"/>
    </row>
    <row r="60" spans="1:7">
      <c r="A60" s="13">
        <v>23</v>
      </c>
      <c r="B60" s="17" t="s">
        <v>113</v>
      </c>
      <c r="C60" s="17"/>
      <c r="D60" s="15" t="s">
        <v>101</v>
      </c>
      <c r="E60" s="15"/>
      <c r="F60" s="16">
        <v>11241</v>
      </c>
      <c r="G60" s="16"/>
    </row>
    <row r="61" spans="1:7">
      <c r="A61" s="13">
        <v>24</v>
      </c>
      <c r="B61" s="17" t="s">
        <v>126</v>
      </c>
      <c r="C61" s="17"/>
      <c r="D61" s="15" t="s">
        <v>101</v>
      </c>
      <c r="E61" s="15"/>
      <c r="F61" s="16">
        <v>8057</v>
      </c>
      <c r="G61" s="16"/>
    </row>
    <row r="62" spans="1:7">
      <c r="A62" s="13">
        <v>25</v>
      </c>
      <c r="B62" s="17" t="s">
        <v>114</v>
      </c>
      <c r="C62" s="17"/>
      <c r="D62" s="15" t="s">
        <v>102</v>
      </c>
      <c r="E62" s="15"/>
      <c r="F62" s="16">
        <v>1564.92</v>
      </c>
      <c r="G62" s="16"/>
    </row>
    <row r="63" spans="1:7">
      <c r="A63" s="13">
        <v>26</v>
      </c>
      <c r="B63" s="17" t="s">
        <v>120</v>
      </c>
      <c r="C63" s="17"/>
      <c r="D63" s="15" t="s">
        <v>102</v>
      </c>
      <c r="E63" s="15"/>
      <c r="F63" s="16">
        <v>1703</v>
      </c>
      <c r="G63" s="16"/>
    </row>
    <row r="64" spans="1:7">
      <c r="A64" s="13">
        <v>27</v>
      </c>
      <c r="B64" s="17" t="s">
        <v>115</v>
      </c>
      <c r="C64" s="17"/>
      <c r="D64" s="15" t="s">
        <v>103</v>
      </c>
      <c r="E64" s="15"/>
      <c r="F64" s="16">
        <v>364.68</v>
      </c>
      <c r="G64" s="16"/>
    </row>
    <row r="65" spans="1:7">
      <c r="A65" s="13">
        <v>28</v>
      </c>
      <c r="B65" s="17" t="s">
        <v>116</v>
      </c>
      <c r="C65" s="17"/>
      <c r="D65" s="15" t="s">
        <v>103</v>
      </c>
      <c r="E65" s="15"/>
      <c r="F65" s="16">
        <v>273.17</v>
      </c>
      <c r="G65" s="16"/>
    </row>
    <row r="66" spans="1:7">
      <c r="A66" s="13">
        <v>29</v>
      </c>
      <c r="B66" s="17" t="s">
        <v>122</v>
      </c>
      <c r="C66" s="17"/>
      <c r="D66" s="15" t="s">
        <v>103</v>
      </c>
      <c r="E66" s="15"/>
      <c r="F66" s="16">
        <v>690</v>
      </c>
      <c r="G66" s="16"/>
    </row>
    <row r="67" spans="1:7" ht="31.5" customHeight="1">
      <c r="A67" s="9"/>
      <c r="B67" s="23" t="s">
        <v>93</v>
      </c>
      <c r="C67" s="24"/>
      <c r="D67" s="25"/>
      <c r="E67" s="21"/>
      <c r="F67" s="20">
        <f>SUM(F38:G66)</f>
        <v>108132.77999999998</v>
      </c>
      <c r="G67" s="21"/>
    </row>
    <row r="69" spans="1:7">
      <c r="A69" s="1" t="s">
        <v>36</v>
      </c>
      <c r="D69" s="7">
        <f>1.36*12*C6</f>
        <v>26185.439999999999</v>
      </c>
      <c r="E69" s="1" t="s">
        <v>37</v>
      </c>
    </row>
    <row r="70" spans="1:7">
      <c r="A70" s="1" t="s">
        <v>38</v>
      </c>
      <c r="D70" s="7">
        <f>D83*5.3%</f>
        <v>10864.72493</v>
      </c>
      <c r="E70" s="1" t="s">
        <v>37</v>
      </c>
    </row>
    <row r="72" spans="1:7">
      <c r="A72" s="1" t="s">
        <v>54</v>
      </c>
    </row>
    <row r="73" spans="1:7">
      <c r="A73" s="1" t="s">
        <v>86</v>
      </c>
    </row>
    <row r="74" spans="1:7">
      <c r="B74" s="1" t="s">
        <v>53</v>
      </c>
      <c r="F74" s="7">
        <v>218950.21</v>
      </c>
      <c r="G74" s="1" t="s">
        <v>37</v>
      </c>
    </row>
    <row r="76" spans="1:7">
      <c r="A76" s="1" t="s">
        <v>87</v>
      </c>
    </row>
    <row r="77" spans="1:7">
      <c r="B77" s="1" t="s">
        <v>52</v>
      </c>
      <c r="F77" s="7">
        <f>F33+F67+D69</f>
        <v>240215.21999999997</v>
      </c>
      <c r="G77" s="1" t="s">
        <v>37</v>
      </c>
    </row>
    <row r="79" spans="1:7">
      <c r="A79" s="1" t="s">
        <v>88</v>
      </c>
      <c r="F79" s="7">
        <f>F74-F77</f>
        <v>-21265.00999999998</v>
      </c>
      <c r="G79" s="1" t="s">
        <v>37</v>
      </c>
    </row>
    <row r="80" spans="1:7">
      <c r="B80" s="1" t="s">
        <v>51</v>
      </c>
      <c r="F80" s="7"/>
    </row>
    <row r="82" spans="1:7">
      <c r="A82" s="1" t="s">
        <v>39</v>
      </c>
    </row>
    <row r="83" spans="1:7">
      <c r="B83" s="1" t="s">
        <v>89</v>
      </c>
      <c r="D83" s="12">
        <v>204994.81</v>
      </c>
      <c r="E83" s="1" t="s">
        <v>37</v>
      </c>
    </row>
    <row r="84" spans="1:7">
      <c r="D84" s="7"/>
    </row>
    <row r="85" spans="1:7">
      <c r="A85" s="1" t="s">
        <v>90</v>
      </c>
      <c r="D85" s="7"/>
    </row>
    <row r="86" spans="1:7">
      <c r="A86" s="1" t="s">
        <v>92</v>
      </c>
      <c r="D86" s="7"/>
      <c r="E86" s="7">
        <v>13955.4</v>
      </c>
      <c r="F86" s="1" t="s">
        <v>37</v>
      </c>
    </row>
    <row r="87" spans="1:7">
      <c r="A87" s="1" t="s">
        <v>91</v>
      </c>
      <c r="D87" s="7"/>
    </row>
    <row r="88" spans="1:7">
      <c r="A88" s="1" t="s">
        <v>92</v>
      </c>
      <c r="D88" s="7"/>
      <c r="E88" s="7">
        <v>35621.89</v>
      </c>
      <c r="F88" s="1" t="s">
        <v>37</v>
      </c>
    </row>
    <row r="89" spans="1:7" ht="66" customHeight="1"/>
    <row r="90" spans="1:7">
      <c r="A90" s="1" t="s">
        <v>40</v>
      </c>
    </row>
    <row r="92" spans="1:7" ht="76.5">
      <c r="A92" s="8" t="s">
        <v>41</v>
      </c>
      <c r="B92" s="22" t="s">
        <v>42</v>
      </c>
      <c r="C92" s="22"/>
      <c r="D92" s="8" t="s">
        <v>43</v>
      </c>
      <c r="E92" s="22" t="s">
        <v>44</v>
      </c>
      <c r="F92" s="22"/>
      <c r="G92" s="8" t="s">
        <v>45</v>
      </c>
    </row>
    <row r="93" spans="1:7" ht="30" customHeight="1">
      <c r="A93" s="19" t="s">
        <v>46</v>
      </c>
      <c r="B93" s="18" t="s">
        <v>67</v>
      </c>
      <c r="C93" s="18"/>
      <c r="D93" s="10">
        <v>11</v>
      </c>
      <c r="E93" s="18" t="s">
        <v>69</v>
      </c>
      <c r="F93" s="18"/>
      <c r="G93" s="10">
        <v>10</v>
      </c>
    </row>
    <row r="94" spans="1:7" ht="32.25" customHeight="1">
      <c r="A94" s="19"/>
      <c r="B94" s="18" t="s">
        <v>55</v>
      </c>
      <c r="C94" s="18"/>
      <c r="D94" s="10">
        <v>5</v>
      </c>
      <c r="E94" s="18" t="s">
        <v>69</v>
      </c>
      <c r="F94" s="18"/>
      <c r="G94" s="10">
        <v>5</v>
      </c>
    </row>
    <row r="95" spans="1:7" ht="28.5" customHeight="1">
      <c r="A95" s="19"/>
      <c r="B95" s="18" t="s">
        <v>56</v>
      </c>
      <c r="C95" s="18"/>
      <c r="D95" s="10">
        <v>2</v>
      </c>
      <c r="E95" s="18" t="s">
        <v>69</v>
      </c>
      <c r="F95" s="18"/>
      <c r="G95" s="10">
        <v>2</v>
      </c>
    </row>
    <row r="96" spans="1:7" ht="33.75" customHeight="1">
      <c r="A96" s="10" t="s">
        <v>57</v>
      </c>
      <c r="B96" s="18" t="s">
        <v>58</v>
      </c>
      <c r="C96" s="18"/>
      <c r="D96" s="10"/>
      <c r="E96" s="18" t="s">
        <v>70</v>
      </c>
      <c r="F96" s="18"/>
      <c r="G96" s="10"/>
    </row>
    <row r="97" spans="1:7" ht="43.5" customHeight="1">
      <c r="A97" s="19" t="s">
        <v>59</v>
      </c>
      <c r="B97" s="18" t="s">
        <v>68</v>
      </c>
      <c r="C97" s="18"/>
      <c r="D97" s="10">
        <v>4</v>
      </c>
      <c r="E97" s="18" t="s">
        <v>71</v>
      </c>
      <c r="F97" s="18"/>
      <c r="G97" s="10">
        <v>4</v>
      </c>
    </row>
    <row r="98" spans="1:7" ht="69" customHeight="1">
      <c r="A98" s="19"/>
      <c r="B98" s="18" t="s">
        <v>60</v>
      </c>
      <c r="C98" s="18"/>
      <c r="D98" s="10"/>
      <c r="E98" s="18" t="s">
        <v>72</v>
      </c>
      <c r="F98" s="18"/>
      <c r="G98" s="10"/>
    </row>
    <row r="99" spans="1:7" ht="37.5" customHeight="1">
      <c r="A99" s="19"/>
      <c r="B99" s="18" t="s">
        <v>64</v>
      </c>
      <c r="C99" s="18"/>
      <c r="D99" s="10">
        <v>5</v>
      </c>
      <c r="E99" s="18" t="s">
        <v>73</v>
      </c>
      <c r="F99" s="18"/>
      <c r="G99" s="10">
        <v>5</v>
      </c>
    </row>
    <row r="100" spans="1:7" ht="60" customHeight="1">
      <c r="A100" s="19"/>
      <c r="B100" s="18" t="s">
        <v>65</v>
      </c>
      <c r="C100" s="18"/>
      <c r="D100" s="10"/>
      <c r="E100" s="18" t="s">
        <v>74</v>
      </c>
      <c r="F100" s="18"/>
      <c r="G100" s="10"/>
    </row>
    <row r="101" spans="1:7" ht="33" customHeight="1">
      <c r="A101" s="19"/>
      <c r="B101" s="18" t="s">
        <v>66</v>
      </c>
      <c r="C101" s="18"/>
      <c r="D101" s="10">
        <v>1</v>
      </c>
      <c r="E101" s="18" t="s">
        <v>75</v>
      </c>
      <c r="F101" s="18"/>
      <c r="G101" s="10">
        <v>1</v>
      </c>
    </row>
    <row r="102" spans="1:7" ht="42.75" customHeight="1">
      <c r="A102" s="19"/>
      <c r="B102" s="18" t="s">
        <v>61</v>
      </c>
      <c r="C102" s="18"/>
      <c r="D102" s="10"/>
      <c r="E102" s="18" t="s">
        <v>76</v>
      </c>
      <c r="F102" s="18"/>
      <c r="G102" s="10"/>
    </row>
    <row r="103" spans="1:7" ht="36" customHeight="1">
      <c r="A103" s="19"/>
      <c r="B103" s="18" t="s">
        <v>62</v>
      </c>
      <c r="C103" s="18"/>
      <c r="D103" s="10"/>
      <c r="E103" s="18" t="s">
        <v>71</v>
      </c>
      <c r="F103" s="18"/>
      <c r="G103" s="10"/>
    </row>
    <row r="104" spans="1:7">
      <c r="A104" s="19"/>
      <c r="B104" s="18" t="s">
        <v>63</v>
      </c>
      <c r="C104" s="18"/>
      <c r="D104" s="10">
        <v>3</v>
      </c>
      <c r="E104" s="18"/>
      <c r="F104" s="18"/>
      <c r="G104" s="10">
        <v>3</v>
      </c>
    </row>
    <row r="107" spans="1:7">
      <c r="A107" s="1" t="s">
        <v>80</v>
      </c>
      <c r="F107" s="1" t="s">
        <v>79</v>
      </c>
    </row>
    <row r="109" spans="1:7">
      <c r="A109" s="1" t="s">
        <v>84</v>
      </c>
      <c r="F109" s="1" t="s">
        <v>81</v>
      </c>
    </row>
  </sheetData>
  <sortState ref="B38:G66">
    <sortCondition ref="D38:D66" customList="Январь,Февраль,Март,Апрель,Май,Июнь,Июль,Август,Сентябрь,Октябрь,Ноябрь,Декабрь"/>
  </sortState>
  <mergeCells count="158">
    <mergeCell ref="D48:E48"/>
    <mergeCell ref="D49:E49"/>
    <mergeCell ref="F44:G44"/>
    <mergeCell ref="F45:G45"/>
    <mergeCell ref="F46:G46"/>
    <mergeCell ref="F58:G58"/>
    <mergeCell ref="F59:G59"/>
    <mergeCell ref="F50:G50"/>
    <mergeCell ref="F51:G51"/>
    <mergeCell ref="F52:G52"/>
    <mergeCell ref="F53:G53"/>
    <mergeCell ref="F54:G54"/>
    <mergeCell ref="F55:G55"/>
    <mergeCell ref="F56:G56"/>
    <mergeCell ref="F57:G57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F47:G47"/>
    <mergeCell ref="F48:G48"/>
    <mergeCell ref="F49:G49"/>
    <mergeCell ref="D47:E47"/>
    <mergeCell ref="B58:C58"/>
    <mergeCell ref="B59:C59"/>
    <mergeCell ref="F67:G67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67:C67"/>
    <mergeCell ref="D67:E67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2013-03-18T07:02:45Z</dcterms:modified>
</cp:coreProperties>
</file>