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46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59"/>
  <c r="D61"/>
  <c r="D62"/>
  <c r="F31"/>
  <c r="F29"/>
  <c r="F25"/>
  <c r="F24"/>
  <c r="G19"/>
  <c r="E19"/>
  <c r="C19"/>
  <c r="F27"/>
  <c r="F26"/>
  <c r="F18"/>
  <c r="F17"/>
  <c r="F16"/>
  <c r="F15"/>
  <c r="F14"/>
  <c r="F19" l="1"/>
  <c r="F33"/>
  <c r="F69" s="1"/>
  <c r="F71" s="1"/>
</calcChain>
</file>

<file path=xl/sharedStrings.xml><?xml version="1.0" encoding="utf-8"?>
<sst xmlns="http://schemas.openxmlformats.org/spreadsheetml/2006/main" count="154" uniqueCount="122">
  <si>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</si>
  <si>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</si>
  <si>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</si>
  <si>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</si>
  <si>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</si>
  <si>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</si>
  <si>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</si>
  <si>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</si>
  <si>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</si>
  <si>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</si>
  <si>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</si>
  <si>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</si>
  <si>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</si>
  <si>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</si>
  <si>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</si>
  <si>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</si>
  <si>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</si>
  <si>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</si>
  <si>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</si>
  <si>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</si>
  <si>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</si>
  <si>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</si>
  <si>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</si>
  <si>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</si>
  <si>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</si>
  <si>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</si>
  <si>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</si>
  <si>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</si>
  <si>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</si>
  <si>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</si>
  <si>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</si>
  <si>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</si>
  <si>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</si>
  <si>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</si>
  <si>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</si>
  <si>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</si>
  <si>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</si>
  <si>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</si>
  <si>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</si>
  <si>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</si>
  <si>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</si>
  <si>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</si>
  <si>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</si>
  <si>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</si>
  <si>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</si>
  <si>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</si>
  <si>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</si>
  <si>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</si>
  <si>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</si>
  <si>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</si>
  <si>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</si>
  <si>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</si>
  <si>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</si>
  <si>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</si>
  <si>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</si>
  <si>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</si>
  <si>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</si>
  <si>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</si>
  <si>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</si>
  <si>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</si>
  <si>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</si>
  <si>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</si>
  <si>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</si>
  <si>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</si>
  <si>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</si>
  <si>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</si>
  <si>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</si>
  <si>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</si>
  <si>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</si>
  <si>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</si>
  <si>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</si>
  <si>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</si>
  <si>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</si>
  <si>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</si>
  <si>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</si>
  <si>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</si>
  <si>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</si>
  <si>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</si>
  <si>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</si>
  <si>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</si>
  <si>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</si>
  <si>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</si>
  <si>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</si>
  <si>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</si>
  <si>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</si>
  <si>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</si>
  <si>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</si>
  <si>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</si>
  <si>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</si>
  <si>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</si>
  <si>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</si>
  <si>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</si>
  <si>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</si>
  <si>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</si>
  <si>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>Январь</t>
  </si>
  <si>
    <t>Февраль</t>
  </si>
  <si>
    <t>Март</t>
  </si>
  <si>
    <t>Июль</t>
  </si>
  <si>
    <t>Август</t>
  </si>
  <si>
    <t>Сентябрь</t>
  </si>
  <si>
    <t>Октябрь</t>
  </si>
  <si>
    <t>Ноябрь</t>
  </si>
  <si>
    <t>Декабрь</t>
  </si>
  <si>
    <t>ремонт освещения площадок</t>
  </si>
  <si>
    <t>очистка крыши от снега и льда</t>
  </si>
  <si>
    <t>проверка и прочистка дымоходов</t>
  </si>
  <si>
    <t>Июнь</t>
  </si>
  <si>
    <t>остекление</t>
  </si>
  <si>
    <t xml:space="preserve">многоквартирным домом № 46 по улице Котовского </t>
  </si>
  <si>
    <t>кв.18 замена стояка ХВ</t>
  </si>
  <si>
    <t>кв.2 замена лежака канализации</t>
  </si>
  <si>
    <t>кв.1 ремонт стояка ХВ</t>
  </si>
  <si>
    <t>кв.9 ремонт ХВ</t>
  </si>
  <si>
    <t>кв.35 ремонт эл.проводки</t>
  </si>
  <si>
    <t>кв.1 ремонт лежака ХВ под полом</t>
  </si>
  <si>
    <t>кв.23 замена стояка канализации</t>
  </si>
  <si>
    <t>заполнение с/отопления</t>
  </si>
  <si>
    <t>ремонт отливных</t>
  </si>
  <si>
    <t>кв.39 устройство несъемной опалубки</t>
  </si>
  <si>
    <t>ремонт мягкой кровли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</si>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</sst>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topLeftCell="A64" workbookViewId="0">
      <selection activeCell="F81" sqref="F8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1" t="s">
        <v>0</v>
      </c>
      <c r="B1" s="21"/>
      <c r="C1" s="21"/>
      <c r="D1" s="21"/>
      <c r="E1" s="21"/>
      <c r="F1" s="21"/>
      <c r="G1" s="21"/>
    </row>
    <row r="2" spans="1:10">
      <c r="A2" s="21" t="s">
        <v>11</v>
      </c>
      <c r="B2" s="21"/>
      <c r="C2" s="21"/>
      <c r="D2" s="21"/>
      <c r="E2" s="21"/>
      <c r="F2" s="21"/>
      <c r="G2" s="21"/>
    </row>
    <row r="3" spans="1:10">
      <c r="A3" s="21" t="s">
        <v>108</v>
      </c>
      <c r="B3" s="21"/>
      <c r="C3" s="21"/>
      <c r="D3" s="21"/>
      <c r="E3" s="21"/>
      <c r="F3" s="21"/>
      <c r="G3" s="21"/>
    </row>
    <row r="4" spans="1:10">
      <c r="A4" s="21" t="s">
        <v>83</v>
      </c>
      <c r="B4" s="21"/>
      <c r="C4" s="21"/>
      <c r="D4" s="21"/>
      <c r="E4" s="21"/>
      <c r="F4" s="21"/>
      <c r="G4" s="21"/>
    </row>
    <row r="5" spans="1:10" ht="11.25" customHeight="1"/>
    <row r="6" spans="1:10">
      <c r="A6" s="1" t="s">
        <v>12</v>
      </c>
      <c r="C6" s="3">
        <v>1587.8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40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4" t="s">
        <v>120</v>
      </c>
      <c r="G13" s="14" t="s">
        <v>121</v>
      </c>
      <c r="H13" s="2"/>
      <c r="I13" s="2"/>
      <c r="J13" s="2"/>
    </row>
    <row r="14" spans="1:10">
      <c r="A14" s="4" t="s">
        <v>47</v>
      </c>
      <c r="B14" s="5">
        <f>C14/2.495</f>
        <v>56651.090180360719</v>
      </c>
      <c r="C14" s="6">
        <v>141344.47</v>
      </c>
      <c r="D14" s="6"/>
      <c r="E14" s="6">
        <v>140354.94</v>
      </c>
      <c r="F14" s="6">
        <f>C14-D14-E14</f>
        <v>989.52999999999884</v>
      </c>
      <c r="G14" s="6">
        <v>2447.77</v>
      </c>
    </row>
    <row r="15" spans="1:10">
      <c r="A15" s="4" t="s">
        <v>48</v>
      </c>
      <c r="B15" s="5">
        <f>C15/1282.165</f>
        <v>332.53823025897606</v>
      </c>
      <c r="C15" s="6">
        <v>426368.88</v>
      </c>
      <c r="D15" s="6"/>
      <c r="E15" s="6">
        <v>398635.44</v>
      </c>
      <c r="F15" s="6">
        <f t="shared" ref="F15:F18" si="0">C15-D15-E15</f>
        <v>27733.440000000002</v>
      </c>
      <c r="G15" s="6">
        <v>57502.58</v>
      </c>
    </row>
    <row r="16" spans="1:10" ht="16.5">
      <c r="A16" s="4" t="s">
        <v>49</v>
      </c>
      <c r="B16" s="5">
        <f>C16/13.16</f>
        <v>5291.9582066869298</v>
      </c>
      <c r="C16" s="6">
        <v>69642.17</v>
      </c>
      <c r="D16" s="6">
        <v>81.72</v>
      </c>
      <c r="E16" s="6">
        <v>69398.41</v>
      </c>
      <c r="F16" s="6">
        <f t="shared" si="0"/>
        <v>162.0399999999936</v>
      </c>
      <c r="G16" s="6">
        <v>162.04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5292</v>
      </c>
      <c r="C18" s="6">
        <v>105681.22</v>
      </c>
      <c r="D18" s="6">
        <v>116.44</v>
      </c>
      <c r="E18" s="6">
        <v>105291.85</v>
      </c>
      <c r="F18" s="6">
        <f t="shared" si="0"/>
        <v>272.92999999999302</v>
      </c>
      <c r="G18" s="6">
        <v>272.93</v>
      </c>
    </row>
    <row r="19" spans="1:7">
      <c r="A19" s="4" t="s">
        <v>82</v>
      </c>
      <c r="B19" s="5"/>
      <c r="C19" s="6">
        <f>SUM(C14:C18)</f>
        <v>743036.74</v>
      </c>
      <c r="D19" s="6"/>
      <c r="E19" s="6">
        <f>SUM(E14:E18)</f>
        <v>713680.64</v>
      </c>
      <c r="F19" s="6">
        <f>SUM(F14:F18)</f>
        <v>29157.939999999988</v>
      </c>
      <c r="G19" s="6">
        <f>SUM(G14:G18)</f>
        <v>60385.32</v>
      </c>
    </row>
    <row r="21" spans="1:7">
      <c r="A21" s="1" t="s">
        <v>13</v>
      </c>
    </row>
    <row r="23" spans="1:7" ht="64.5" customHeight="1">
      <c r="A23" s="9" t="s">
        <v>14</v>
      </c>
      <c r="B23" s="22" t="s">
        <v>15</v>
      </c>
      <c r="C23" s="23"/>
      <c r="D23" s="22" t="s">
        <v>16</v>
      </c>
      <c r="E23" s="23"/>
      <c r="F23" s="22" t="s">
        <v>17</v>
      </c>
      <c r="G23" s="23"/>
    </row>
    <row r="24" spans="1:7" ht="50.25" customHeight="1">
      <c r="A24" s="9">
        <v>1</v>
      </c>
      <c r="B24" s="18" t="s">
        <v>18</v>
      </c>
      <c r="C24" s="18"/>
      <c r="D24" s="19" t="s">
        <v>19</v>
      </c>
      <c r="E24" s="19"/>
      <c r="F24" s="20">
        <f>0.47*12*C6</f>
        <v>8955.1919999999991</v>
      </c>
      <c r="G24" s="20"/>
    </row>
    <row r="25" spans="1:7" ht="31.5" customHeight="1">
      <c r="A25" s="9">
        <v>2</v>
      </c>
      <c r="B25" s="18" t="s">
        <v>20</v>
      </c>
      <c r="C25" s="18"/>
      <c r="D25" s="19" t="s">
        <v>19</v>
      </c>
      <c r="E25" s="19"/>
      <c r="F25" s="20">
        <f>1.51*12*C6</f>
        <v>28770.936000000002</v>
      </c>
      <c r="G25" s="20"/>
    </row>
    <row r="26" spans="1:7" ht="32.25" customHeight="1">
      <c r="A26" s="9">
        <v>3</v>
      </c>
      <c r="B26" s="18" t="s">
        <v>21</v>
      </c>
      <c r="C26" s="18"/>
      <c r="D26" s="19" t="s">
        <v>25</v>
      </c>
      <c r="E26" s="19"/>
      <c r="F26" s="20">
        <f>0.1*12*C6</f>
        <v>1905.3600000000001</v>
      </c>
      <c r="G26" s="20"/>
    </row>
    <row r="27" spans="1:7">
      <c r="A27" s="9">
        <v>4</v>
      </c>
      <c r="B27" s="18" t="s">
        <v>22</v>
      </c>
      <c r="C27" s="18"/>
      <c r="D27" s="19" t="s">
        <v>23</v>
      </c>
      <c r="E27" s="19"/>
      <c r="F27" s="20">
        <f>0.14*12*C6</f>
        <v>2667.5040000000004</v>
      </c>
      <c r="G27" s="20"/>
    </row>
    <row r="28" spans="1:7" ht="30" customHeight="1">
      <c r="A28" s="9">
        <v>5</v>
      </c>
      <c r="B28" s="18" t="s">
        <v>24</v>
      </c>
      <c r="C28" s="18"/>
      <c r="D28" s="19" t="s">
        <v>25</v>
      </c>
      <c r="E28" s="19"/>
      <c r="F28" s="20">
        <f>0.69*12*C6</f>
        <v>13146.983999999999</v>
      </c>
      <c r="G28" s="20"/>
    </row>
    <row r="29" spans="1:7" ht="46.5" customHeight="1">
      <c r="A29" s="9">
        <v>6</v>
      </c>
      <c r="B29" s="18" t="s">
        <v>26</v>
      </c>
      <c r="C29" s="18"/>
      <c r="D29" s="19" t="s">
        <v>27</v>
      </c>
      <c r="E29" s="19"/>
      <c r="F29" s="20">
        <f>0.91*12*C6</f>
        <v>17338.775999999998</v>
      </c>
      <c r="G29" s="20"/>
    </row>
    <row r="30" spans="1:7" ht="29.25" customHeight="1">
      <c r="A30" s="9">
        <v>7</v>
      </c>
      <c r="B30" s="18" t="s">
        <v>28</v>
      </c>
      <c r="C30" s="18"/>
      <c r="D30" s="19" t="s">
        <v>77</v>
      </c>
      <c r="E30" s="19"/>
      <c r="F30" s="20"/>
      <c r="G30" s="20"/>
    </row>
    <row r="31" spans="1:7" ht="29.25" customHeight="1">
      <c r="A31" s="9">
        <v>8</v>
      </c>
      <c r="B31" s="18" t="s">
        <v>29</v>
      </c>
      <c r="C31" s="18"/>
      <c r="D31" s="19" t="s">
        <v>19</v>
      </c>
      <c r="E31" s="19"/>
      <c r="F31" s="20">
        <f>1.45*12*C6</f>
        <v>27627.719999999998</v>
      </c>
      <c r="G31" s="20"/>
    </row>
    <row r="32" spans="1:7" ht="30" customHeight="1">
      <c r="A32" s="9">
        <v>9</v>
      </c>
      <c r="B32" s="18" t="s">
        <v>30</v>
      </c>
      <c r="C32" s="18"/>
      <c r="D32" s="19" t="s">
        <v>78</v>
      </c>
      <c r="E32" s="19"/>
      <c r="F32" s="20"/>
      <c r="G32" s="20"/>
    </row>
    <row r="33" spans="1:7" ht="31.5" customHeight="1">
      <c r="A33" s="9"/>
      <c r="B33" s="18" t="s">
        <v>31</v>
      </c>
      <c r="C33" s="18"/>
      <c r="D33" s="19"/>
      <c r="E33" s="19"/>
      <c r="F33" s="20">
        <f>SUM(F24:G32)</f>
        <v>100412.47199999999</v>
      </c>
      <c r="G33" s="20"/>
    </row>
    <row r="35" spans="1:7">
      <c r="A35" s="1" t="s">
        <v>32</v>
      </c>
    </row>
    <row r="37" spans="1:7" ht="44.25" customHeight="1">
      <c r="A37" s="9" t="s">
        <v>14</v>
      </c>
      <c r="B37" s="19" t="s">
        <v>33</v>
      </c>
      <c r="C37" s="19"/>
      <c r="D37" s="22" t="s">
        <v>34</v>
      </c>
      <c r="E37" s="23"/>
      <c r="F37" s="22" t="s">
        <v>35</v>
      </c>
      <c r="G37" s="23"/>
    </row>
    <row r="38" spans="1:7" ht="30.75" customHeight="1">
      <c r="A38" s="9">
        <v>1</v>
      </c>
      <c r="B38" s="15" t="s">
        <v>109</v>
      </c>
      <c r="C38" s="15"/>
      <c r="D38" s="16" t="s">
        <v>94</v>
      </c>
      <c r="E38" s="16"/>
      <c r="F38" s="17">
        <v>1986.68</v>
      </c>
      <c r="G38" s="17"/>
    </row>
    <row r="39" spans="1:7" ht="30.75" customHeight="1">
      <c r="A39" s="9">
        <v>2</v>
      </c>
      <c r="B39" s="15" t="s">
        <v>104</v>
      </c>
      <c r="C39" s="15"/>
      <c r="D39" s="16" t="s">
        <v>94</v>
      </c>
      <c r="E39" s="16"/>
      <c r="F39" s="17">
        <v>1114</v>
      </c>
      <c r="G39" s="17"/>
    </row>
    <row r="40" spans="1:7" ht="30.75" customHeight="1">
      <c r="A40" s="12">
        <v>3</v>
      </c>
      <c r="B40" s="15" t="s">
        <v>105</v>
      </c>
      <c r="C40" s="15"/>
      <c r="D40" s="16" t="s">
        <v>95</v>
      </c>
      <c r="E40" s="16"/>
      <c r="F40" s="17">
        <v>797.37</v>
      </c>
      <c r="G40" s="17"/>
    </row>
    <row r="41" spans="1:7" ht="31.5" customHeight="1">
      <c r="A41" s="12">
        <v>4</v>
      </c>
      <c r="B41" s="15" t="s">
        <v>104</v>
      </c>
      <c r="C41" s="15"/>
      <c r="D41" s="16" t="s">
        <v>95</v>
      </c>
      <c r="E41" s="16"/>
      <c r="F41" s="17">
        <v>1156</v>
      </c>
      <c r="G41" s="17"/>
    </row>
    <row r="42" spans="1:7" ht="33" customHeight="1">
      <c r="A42" s="12">
        <v>5</v>
      </c>
      <c r="B42" s="15" t="s">
        <v>105</v>
      </c>
      <c r="C42" s="15"/>
      <c r="D42" s="16" t="s">
        <v>96</v>
      </c>
      <c r="E42" s="16"/>
      <c r="F42" s="17">
        <v>1388.53</v>
      </c>
      <c r="G42" s="17"/>
    </row>
    <row r="43" spans="1:7" ht="34.5" customHeight="1">
      <c r="A43" s="12">
        <v>6</v>
      </c>
      <c r="B43" s="15" t="s">
        <v>104</v>
      </c>
      <c r="C43" s="15"/>
      <c r="D43" s="16" t="s">
        <v>96</v>
      </c>
      <c r="E43" s="16"/>
      <c r="F43" s="17">
        <v>1156</v>
      </c>
      <c r="G43" s="17"/>
    </row>
    <row r="44" spans="1:7" ht="34.5" customHeight="1">
      <c r="A44" s="12">
        <v>7</v>
      </c>
      <c r="B44" s="15" t="s">
        <v>110</v>
      </c>
      <c r="C44" s="15"/>
      <c r="D44" s="16" t="s">
        <v>106</v>
      </c>
      <c r="E44" s="16"/>
      <c r="F44" s="17">
        <v>3836.33</v>
      </c>
      <c r="G44" s="17"/>
    </row>
    <row r="45" spans="1:7" ht="34.5" customHeight="1">
      <c r="A45" s="12">
        <v>8</v>
      </c>
      <c r="B45" s="15" t="s">
        <v>105</v>
      </c>
      <c r="C45" s="15"/>
      <c r="D45" s="16" t="s">
        <v>106</v>
      </c>
      <c r="E45" s="16"/>
      <c r="F45" s="17">
        <v>1238.22</v>
      </c>
      <c r="G45" s="17"/>
    </row>
    <row r="46" spans="1:7" ht="34.5" customHeight="1">
      <c r="A46" s="12">
        <v>9</v>
      </c>
      <c r="B46" s="15" t="s">
        <v>111</v>
      </c>
      <c r="C46" s="15"/>
      <c r="D46" s="16" t="s">
        <v>97</v>
      </c>
      <c r="E46" s="16"/>
      <c r="F46" s="17">
        <v>735.06</v>
      </c>
      <c r="G46" s="17"/>
    </row>
    <row r="47" spans="1:7" ht="34.5" customHeight="1">
      <c r="A47" s="12">
        <v>10</v>
      </c>
      <c r="B47" s="15" t="s">
        <v>112</v>
      </c>
      <c r="C47" s="15"/>
      <c r="D47" s="16" t="s">
        <v>97</v>
      </c>
      <c r="E47" s="16"/>
      <c r="F47" s="17">
        <v>816.01</v>
      </c>
      <c r="G47" s="17"/>
    </row>
    <row r="48" spans="1:7" ht="34.5" customHeight="1">
      <c r="A48" s="12">
        <v>11</v>
      </c>
      <c r="B48" s="15" t="s">
        <v>113</v>
      </c>
      <c r="C48" s="15"/>
      <c r="D48" s="16" t="s">
        <v>97</v>
      </c>
      <c r="E48" s="16"/>
      <c r="F48" s="17">
        <v>820.68</v>
      </c>
      <c r="G48" s="17"/>
    </row>
    <row r="49" spans="1:7" ht="34.5" customHeight="1">
      <c r="A49" s="12">
        <v>12</v>
      </c>
      <c r="B49" s="15" t="s">
        <v>117</v>
      </c>
      <c r="C49" s="15"/>
      <c r="D49" s="16" t="s">
        <v>97</v>
      </c>
      <c r="E49" s="16"/>
      <c r="F49" s="17">
        <v>2572</v>
      </c>
      <c r="G49" s="17"/>
    </row>
    <row r="50" spans="1:7" ht="34.5" customHeight="1">
      <c r="A50" s="12">
        <v>13</v>
      </c>
      <c r="B50" s="15" t="s">
        <v>118</v>
      </c>
      <c r="C50" s="15"/>
      <c r="D50" s="16" t="s">
        <v>97</v>
      </c>
      <c r="E50" s="16"/>
      <c r="F50" s="17">
        <v>9272</v>
      </c>
      <c r="G50" s="17"/>
    </row>
    <row r="51" spans="1:7" ht="34.5" customHeight="1">
      <c r="A51" s="12">
        <v>14</v>
      </c>
      <c r="B51" s="15" t="s">
        <v>119</v>
      </c>
      <c r="C51" s="15"/>
      <c r="D51" s="16" t="s">
        <v>97</v>
      </c>
      <c r="E51" s="16"/>
      <c r="F51" s="17">
        <v>52751</v>
      </c>
      <c r="G51" s="17"/>
    </row>
    <row r="52" spans="1:7" ht="34.5" customHeight="1">
      <c r="A52" s="12">
        <v>15</v>
      </c>
      <c r="B52" s="15" t="s">
        <v>114</v>
      </c>
      <c r="C52" s="15"/>
      <c r="D52" s="16" t="s">
        <v>98</v>
      </c>
      <c r="E52" s="16"/>
      <c r="F52" s="17">
        <v>1164.54</v>
      </c>
      <c r="G52" s="17"/>
    </row>
    <row r="53" spans="1:7" ht="34.5" customHeight="1">
      <c r="A53" s="12">
        <v>16</v>
      </c>
      <c r="B53" s="15" t="s">
        <v>115</v>
      </c>
      <c r="C53" s="15"/>
      <c r="D53" s="16" t="s">
        <v>98</v>
      </c>
      <c r="E53" s="16"/>
      <c r="F53" s="17">
        <v>2875.26</v>
      </c>
      <c r="G53" s="17"/>
    </row>
    <row r="54" spans="1:7" ht="34.5" customHeight="1">
      <c r="A54" s="12">
        <v>17</v>
      </c>
      <c r="B54" s="15" t="s">
        <v>105</v>
      </c>
      <c r="C54" s="15"/>
      <c r="D54" s="16" t="s">
        <v>99</v>
      </c>
      <c r="E54" s="16"/>
      <c r="F54" s="17">
        <v>701.64</v>
      </c>
      <c r="G54" s="17"/>
    </row>
    <row r="55" spans="1:7" ht="34.5" customHeight="1">
      <c r="A55" s="12">
        <v>18</v>
      </c>
      <c r="B55" s="15" t="s">
        <v>116</v>
      </c>
      <c r="C55" s="15"/>
      <c r="D55" s="16" t="s">
        <v>100</v>
      </c>
      <c r="E55" s="16"/>
      <c r="F55" s="17">
        <v>559.91999999999996</v>
      </c>
      <c r="G55" s="17"/>
    </row>
    <row r="56" spans="1:7" ht="34.5" customHeight="1">
      <c r="A56" s="12">
        <v>19</v>
      </c>
      <c r="B56" s="15" t="s">
        <v>103</v>
      </c>
      <c r="C56" s="15"/>
      <c r="D56" s="16" t="s">
        <v>101</v>
      </c>
      <c r="E56" s="16"/>
      <c r="F56" s="17">
        <v>606.09</v>
      </c>
      <c r="G56" s="17"/>
    </row>
    <row r="57" spans="1:7" ht="34.5" customHeight="1">
      <c r="A57" s="12">
        <v>20</v>
      </c>
      <c r="B57" s="15" t="s">
        <v>105</v>
      </c>
      <c r="C57" s="15"/>
      <c r="D57" s="16" t="s">
        <v>102</v>
      </c>
      <c r="E57" s="16"/>
      <c r="F57" s="17">
        <v>690</v>
      </c>
      <c r="G57" s="17"/>
    </row>
    <row r="58" spans="1:7" ht="34.5" customHeight="1">
      <c r="A58" s="12">
        <v>21</v>
      </c>
      <c r="B58" s="15" t="s">
        <v>107</v>
      </c>
      <c r="C58" s="15"/>
      <c r="D58" s="16" t="s">
        <v>102</v>
      </c>
      <c r="E58" s="16"/>
      <c r="F58" s="17">
        <v>699</v>
      </c>
      <c r="G58" s="17"/>
    </row>
    <row r="59" spans="1:7" ht="31.5" customHeight="1">
      <c r="A59" s="12"/>
      <c r="B59" s="29" t="s">
        <v>93</v>
      </c>
      <c r="C59" s="30"/>
      <c r="D59" s="22"/>
      <c r="E59" s="23"/>
      <c r="F59" s="31">
        <f>SUM(F38:G58)</f>
        <v>86936.329999999987</v>
      </c>
      <c r="G59" s="32"/>
    </row>
    <row r="61" spans="1:7">
      <c r="A61" s="1" t="s">
        <v>36</v>
      </c>
      <c r="D61" s="7">
        <f>1.36*12*C6</f>
        <v>25912.896000000001</v>
      </c>
      <c r="E61" s="1" t="s">
        <v>37</v>
      </c>
    </row>
    <row r="62" spans="1:7">
      <c r="A62" s="1" t="s">
        <v>38</v>
      </c>
      <c r="D62" s="7">
        <f>D75*5.3%</f>
        <v>10348.870629999999</v>
      </c>
      <c r="E62" s="1" t="s">
        <v>37</v>
      </c>
    </row>
    <row r="64" spans="1:7">
      <c r="A64" s="1" t="s">
        <v>54</v>
      </c>
    </row>
    <row r="65" spans="1:7">
      <c r="A65" s="1" t="s">
        <v>86</v>
      </c>
    </row>
    <row r="66" spans="1:7">
      <c r="B66" s="1" t="s">
        <v>53</v>
      </c>
      <c r="F66" s="7">
        <v>212210.03</v>
      </c>
      <c r="G66" s="1" t="s">
        <v>37</v>
      </c>
    </row>
    <row r="68" spans="1:7">
      <c r="A68" s="1" t="s">
        <v>87</v>
      </c>
    </row>
    <row r="69" spans="1:7">
      <c r="B69" s="1" t="s">
        <v>52</v>
      </c>
      <c r="F69" s="7">
        <f>F33+F59+D61</f>
        <v>213261.69799999997</v>
      </c>
      <c r="G69" s="1" t="s">
        <v>37</v>
      </c>
    </row>
    <row r="71" spans="1:7">
      <c r="A71" s="1" t="s">
        <v>88</v>
      </c>
      <c r="F71" s="7">
        <f>F66-F69</f>
        <v>-1051.667999999976</v>
      </c>
      <c r="G71" s="1" t="s">
        <v>37</v>
      </c>
    </row>
    <row r="72" spans="1:7">
      <c r="B72" s="1" t="s">
        <v>51</v>
      </c>
      <c r="F72" s="7"/>
    </row>
    <row r="74" spans="1:7">
      <c r="A74" s="1" t="s">
        <v>39</v>
      </c>
    </row>
    <row r="75" spans="1:7">
      <c r="B75" s="1" t="s">
        <v>89</v>
      </c>
      <c r="D75" s="11">
        <v>195261.71</v>
      </c>
      <c r="E75" s="1" t="s">
        <v>37</v>
      </c>
    </row>
    <row r="76" spans="1:7">
      <c r="D76" s="7"/>
    </row>
    <row r="77" spans="1:7">
      <c r="A77" s="1" t="s">
        <v>90</v>
      </c>
      <c r="D77" s="7"/>
    </row>
    <row r="78" spans="1:7">
      <c r="A78" s="1" t="s">
        <v>92</v>
      </c>
      <c r="D78" s="7"/>
      <c r="E78" s="7">
        <v>16948.32</v>
      </c>
      <c r="F78" s="1" t="s">
        <v>37</v>
      </c>
    </row>
    <row r="79" spans="1:7">
      <c r="A79" s="1" t="s">
        <v>91</v>
      </c>
      <c r="D79" s="7"/>
    </row>
    <row r="80" spans="1:7">
      <c r="A80" s="1" t="s">
        <v>92</v>
      </c>
      <c r="D80" s="7"/>
      <c r="E80" s="7">
        <v>35232.67</v>
      </c>
      <c r="F80" s="1" t="s">
        <v>37</v>
      </c>
    </row>
    <row r="81" spans="1:7" ht="66" customHeight="1"/>
    <row r="82" spans="1:7">
      <c r="A82" s="1" t="s">
        <v>40</v>
      </c>
    </row>
    <row r="84" spans="1:7" ht="76.5" customHeight="1">
      <c r="A84" s="14" t="s">
        <v>41</v>
      </c>
      <c r="B84" s="33" t="s">
        <v>42</v>
      </c>
      <c r="C84" s="34"/>
      <c r="D84" s="14" t="s">
        <v>43</v>
      </c>
      <c r="E84" s="33" t="s">
        <v>44</v>
      </c>
      <c r="F84" s="34"/>
      <c r="G84" s="14" t="s">
        <v>45</v>
      </c>
    </row>
    <row r="85" spans="1:7" ht="30" customHeight="1">
      <c r="A85" s="24" t="s">
        <v>46</v>
      </c>
      <c r="B85" s="27" t="s">
        <v>67</v>
      </c>
      <c r="C85" s="28"/>
      <c r="D85" s="13">
        <v>5</v>
      </c>
      <c r="E85" s="27" t="s">
        <v>69</v>
      </c>
      <c r="F85" s="28"/>
      <c r="G85" s="13">
        <v>5</v>
      </c>
    </row>
    <row r="86" spans="1:7" ht="32.25" customHeight="1">
      <c r="A86" s="25"/>
      <c r="B86" s="27" t="s">
        <v>55</v>
      </c>
      <c r="C86" s="28"/>
      <c r="D86" s="13">
        <v>4</v>
      </c>
      <c r="E86" s="27" t="s">
        <v>69</v>
      </c>
      <c r="F86" s="28"/>
      <c r="G86" s="13">
        <v>4</v>
      </c>
    </row>
    <row r="87" spans="1:7" ht="28.5" customHeight="1">
      <c r="A87" s="26"/>
      <c r="B87" s="27" t="s">
        <v>56</v>
      </c>
      <c r="C87" s="28"/>
      <c r="D87" s="13"/>
      <c r="E87" s="27" t="s">
        <v>69</v>
      </c>
      <c r="F87" s="28"/>
      <c r="G87" s="13"/>
    </row>
    <row r="88" spans="1:7" ht="33.75" customHeight="1">
      <c r="A88" s="13" t="s">
        <v>57</v>
      </c>
      <c r="B88" s="27" t="s">
        <v>58</v>
      </c>
      <c r="C88" s="28"/>
      <c r="D88" s="13"/>
      <c r="E88" s="27" t="s">
        <v>70</v>
      </c>
      <c r="F88" s="28"/>
      <c r="G88" s="13"/>
    </row>
    <row r="89" spans="1:7" ht="43.5" customHeight="1">
      <c r="A89" s="35" t="s">
        <v>59</v>
      </c>
      <c r="B89" s="27" t="s">
        <v>68</v>
      </c>
      <c r="C89" s="28"/>
      <c r="D89" s="13">
        <v>3</v>
      </c>
      <c r="E89" s="27" t="s">
        <v>71</v>
      </c>
      <c r="F89" s="28"/>
      <c r="G89" s="13">
        <v>3</v>
      </c>
    </row>
    <row r="90" spans="1:7" ht="69" customHeight="1">
      <c r="A90" s="35"/>
      <c r="B90" s="27" t="s">
        <v>60</v>
      </c>
      <c r="C90" s="28"/>
      <c r="D90" s="13"/>
      <c r="E90" s="27" t="s">
        <v>72</v>
      </c>
      <c r="F90" s="28"/>
      <c r="G90" s="13"/>
    </row>
    <row r="91" spans="1:7" ht="37.5" customHeight="1">
      <c r="A91" s="35"/>
      <c r="B91" s="27" t="s">
        <v>64</v>
      </c>
      <c r="C91" s="28"/>
      <c r="D91" s="13">
        <v>5</v>
      </c>
      <c r="E91" s="27" t="s">
        <v>73</v>
      </c>
      <c r="F91" s="28"/>
      <c r="G91" s="13">
        <v>5</v>
      </c>
    </row>
    <row r="92" spans="1:7" ht="60" customHeight="1">
      <c r="A92" s="35"/>
      <c r="B92" s="36" t="s">
        <v>65</v>
      </c>
      <c r="C92" s="36"/>
      <c r="D92" s="10"/>
      <c r="E92" s="36" t="s">
        <v>74</v>
      </c>
      <c r="F92" s="36"/>
      <c r="G92" s="10"/>
    </row>
    <row r="93" spans="1:7" ht="33" customHeight="1">
      <c r="A93" s="35"/>
      <c r="B93" s="36" t="s">
        <v>66</v>
      </c>
      <c r="C93" s="36"/>
      <c r="D93" s="10"/>
      <c r="E93" s="36" t="s">
        <v>75</v>
      </c>
      <c r="F93" s="36"/>
      <c r="G93" s="10"/>
    </row>
    <row r="94" spans="1:7" ht="42.75" customHeight="1">
      <c r="A94" s="35"/>
      <c r="B94" s="36" t="s">
        <v>61</v>
      </c>
      <c r="C94" s="36"/>
      <c r="D94" s="10"/>
      <c r="E94" s="36" t="s">
        <v>76</v>
      </c>
      <c r="F94" s="36"/>
      <c r="G94" s="10"/>
    </row>
    <row r="95" spans="1:7" ht="36" customHeight="1">
      <c r="A95" s="35"/>
      <c r="B95" s="36" t="s">
        <v>62</v>
      </c>
      <c r="C95" s="36"/>
      <c r="D95" s="10"/>
      <c r="E95" s="36" t="s">
        <v>71</v>
      </c>
      <c r="F95" s="36"/>
      <c r="G95" s="10"/>
    </row>
    <row r="96" spans="1:7">
      <c r="A96" s="35"/>
      <c r="B96" s="36" t="s">
        <v>63</v>
      </c>
      <c r="C96" s="36"/>
      <c r="D96" s="10">
        <v>1</v>
      </c>
      <c r="E96" s="36"/>
      <c r="F96" s="36"/>
      <c r="G96" s="10">
        <v>1</v>
      </c>
    </row>
    <row r="99" spans="1:6">
      <c r="A99" s="1" t="s">
        <v>80</v>
      </c>
      <c r="F99" s="1" t="s">
        <v>79</v>
      </c>
    </row>
    <row r="101" spans="1:6">
      <c r="A101" s="1" t="s">
        <v>84</v>
      </c>
      <c r="F101" s="1" t="s">
        <v>81</v>
      </c>
    </row>
  </sheetData>
  <sortState ref="B38:G58">
    <sortCondition ref="D38:D58" customList="Январь,Февраль,Март,Апрель,Май,Июнь,Июль,Август,Сентябрь,Октябрь,Ноябрь,Декабрь"/>
  </sortState>
  <mergeCells count="134">
    <mergeCell ref="B88:C88"/>
    <mergeCell ref="E88:F88"/>
    <mergeCell ref="A89:A96"/>
    <mergeCell ref="B89:C89"/>
    <mergeCell ref="E89:F89"/>
    <mergeCell ref="B90:C90"/>
    <mergeCell ref="E90:F90"/>
    <mergeCell ref="B91:C91"/>
    <mergeCell ref="E91:F91"/>
    <mergeCell ref="B95:C95"/>
    <mergeCell ref="E95:F95"/>
    <mergeCell ref="B96:C96"/>
    <mergeCell ref="E96:F96"/>
    <mergeCell ref="B92:C92"/>
    <mergeCell ref="E92:F92"/>
    <mergeCell ref="B93:C93"/>
    <mergeCell ref="E93:F93"/>
    <mergeCell ref="B94:C94"/>
    <mergeCell ref="E94:F94"/>
    <mergeCell ref="A85:A87"/>
    <mergeCell ref="B85:C85"/>
    <mergeCell ref="E85:F85"/>
    <mergeCell ref="B86:C86"/>
    <mergeCell ref="E86:F86"/>
    <mergeCell ref="B87:C87"/>
    <mergeCell ref="E87:F87"/>
    <mergeCell ref="B59:C59"/>
    <mergeCell ref="D59:E59"/>
    <mergeCell ref="F59:G59"/>
    <mergeCell ref="B84:C84"/>
    <mergeCell ref="E84:F84"/>
    <mergeCell ref="B42:C42"/>
    <mergeCell ref="B43:C43"/>
    <mergeCell ref="F41:G41"/>
    <mergeCell ref="F42:G42"/>
    <mergeCell ref="F43:G43"/>
    <mergeCell ref="B44:C44"/>
    <mergeCell ref="F44:G44"/>
    <mergeCell ref="B45:C45"/>
    <mergeCell ref="F45:G45"/>
    <mergeCell ref="D42:E42"/>
    <mergeCell ref="D43:E43"/>
    <mergeCell ref="D44:E44"/>
    <mergeCell ref="D45:E45"/>
    <mergeCell ref="B39:C39"/>
    <mergeCell ref="B40:C40"/>
    <mergeCell ref="D38:E38"/>
    <mergeCell ref="F38:G38"/>
    <mergeCell ref="D39:E39"/>
    <mergeCell ref="F39:G39"/>
    <mergeCell ref="D40:E40"/>
    <mergeCell ref="F40:G40"/>
    <mergeCell ref="B41:C41"/>
    <mergeCell ref="D41:E41"/>
    <mergeCell ref="D30:E30"/>
    <mergeCell ref="F30:G30"/>
    <mergeCell ref="B31:C31"/>
    <mergeCell ref="D31:E31"/>
    <mergeCell ref="F31:G31"/>
    <mergeCell ref="B37:C37"/>
    <mergeCell ref="D37:E37"/>
    <mergeCell ref="F37:G37"/>
    <mergeCell ref="B38:C38"/>
    <mergeCell ref="B32:C32"/>
    <mergeCell ref="D32:E32"/>
    <mergeCell ref="F32:G32"/>
    <mergeCell ref="B33:C33"/>
    <mergeCell ref="D33:E33"/>
    <mergeCell ref="F33:G33"/>
    <mergeCell ref="B30:C30"/>
    <mergeCell ref="B24:C24"/>
    <mergeCell ref="D24:E24"/>
    <mergeCell ref="F24:G24"/>
    <mergeCell ref="B25:C25"/>
    <mergeCell ref="D25:E25"/>
    <mergeCell ref="F25:G25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8:C58"/>
    <mergeCell ref="D58:E58"/>
    <mergeCell ref="F58:G58"/>
    <mergeCell ref="B55:C55"/>
    <mergeCell ref="D55:E55"/>
    <mergeCell ref="F55:G55"/>
    <mergeCell ref="B56:C56"/>
    <mergeCell ref="D56:E56"/>
    <mergeCell ref="F56:G56"/>
    <mergeCell ref="B57:C57"/>
    <mergeCell ref="D57:E57"/>
    <mergeCell ref="F57:G57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2013-03-18T06:47:11Z</dcterms:modified>
</cp:coreProperties>
</file>