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tabRatio="597"/>
  </bookViews>
  <sheets>
    <sheet name="1" sheetId="11" r:id="rId1"/>
  </sheets>
  <calcPr calcId="124519"/>
</workbook>
</file>

<file path=xl/calcChain.xml><?xml version="1.0" encoding="utf-8"?>
<calcChain xmlns="http://schemas.openxmlformats.org/spreadsheetml/2006/main">
  <c r="F16" i="11"/>
  <c r="B17" l="1"/>
  <c r="B16"/>
  <c r="B15"/>
  <c r="B14"/>
  <c r="F28"/>
  <c r="F31" l="1"/>
  <c r="F29"/>
  <c r="F25"/>
  <c r="F24"/>
  <c r="F39"/>
  <c r="D41"/>
  <c r="G19"/>
  <c r="E19"/>
  <c r="C19"/>
  <c r="D42"/>
  <c r="F27"/>
  <c r="F26"/>
  <c r="F18"/>
  <c r="F17"/>
  <c r="F15"/>
  <c r="F14"/>
  <c r="F19" l="1"/>
  <c r="F33"/>
  <c r="F49" s="1"/>
  <c r="F51" s="1"/>
</calcChain>
</file>

<file path=xl/sharedStrings.xml><?xml version="1.0" encoding="utf-8"?>
<sst xmlns="http://schemas.openxmlformats.org/spreadsheetml/2006/main" count="112" uniqueCount="97">
  <si>
    <t>ОТЧЕТ</t>
  </si>
  <si>
    <t>I. Оказание коммунальных услуг</t>
  </si>
  <si>
    <t>кв.м</t>
  </si>
  <si>
    <t>Кол-во этажей -</t>
  </si>
  <si>
    <t>Кол-во подъездов-</t>
  </si>
  <si>
    <t>Кол-во квартир-</t>
  </si>
  <si>
    <t>Виды оказанных коммунальных услуг</t>
  </si>
  <si>
    <t>Объем представленных коммунальных услуг</t>
  </si>
  <si>
    <t>Сумма начисленная за коммунальную услугу, руб</t>
  </si>
  <si>
    <t>Сумма снижения по различным причинам, руб</t>
  </si>
  <si>
    <t>Итого оплачено, руб</t>
  </si>
  <si>
    <t xml:space="preserve">о выполнении управляющей организацией договора управления </t>
  </si>
  <si>
    <t>Общая площадь МКД -</t>
  </si>
  <si>
    <t>II. Работы (услуги) по содержанию общего имущества многоквартирного дома</t>
  </si>
  <si>
    <t>№ п/п</t>
  </si>
  <si>
    <t>Наименование работ (услуг)</t>
  </si>
  <si>
    <t>Количество выполняемых работ</t>
  </si>
  <si>
    <t>Расходы управляющей организации на выполнение работ(услуг) по содержанию, руб</t>
  </si>
  <si>
    <t>Содержание помещений общего пользования, в т.ч.подметание полов</t>
  </si>
  <si>
    <t>6 раз в неделю</t>
  </si>
  <si>
    <t>Уборка придомовой территории</t>
  </si>
  <si>
    <t>Обслуживание систем вентиляции</t>
  </si>
  <si>
    <t>Обслуживание газовых сетей</t>
  </si>
  <si>
    <t>1 раз в год</t>
  </si>
  <si>
    <t>Технический осмотр зданий и инженерного оборудования</t>
  </si>
  <si>
    <t>2 раза в год</t>
  </si>
  <si>
    <t>Аварийное обслуживание</t>
  </si>
  <si>
    <t>по мере необходимости, в течении 2 часов с момента получения заявки</t>
  </si>
  <si>
    <t>Содержание и текущий ремонт лифтов</t>
  </si>
  <si>
    <t>Вывоз твердых бытовых отходов</t>
  </si>
  <si>
    <t>Проверка и ремонт коллективных приборов учета</t>
  </si>
  <si>
    <t>ИТОГО по содержанию общего имущества дома</t>
  </si>
  <si>
    <t>III. Работы по текущему ремонту общего имущества в доме</t>
  </si>
  <si>
    <t xml:space="preserve">Наименование работ </t>
  </si>
  <si>
    <t>Дата проведения работ</t>
  </si>
  <si>
    <t>Расходы управляющей организации на выполнение работ руб</t>
  </si>
  <si>
    <t xml:space="preserve">IV.  Расходы Управляющей организации     </t>
  </si>
  <si>
    <t>руб</t>
  </si>
  <si>
    <t>в т.ч. расходы по ОГУП "ТТЭР" составили</t>
  </si>
  <si>
    <t xml:space="preserve">       Оплачено жителями за содержание и текущий ремонт общего имущества </t>
  </si>
  <si>
    <t>VI. Работа Управляющей организации с письменными обращениями собственников.</t>
  </si>
  <si>
    <t>Виды обращений</t>
  </si>
  <si>
    <t>Вопросы, поставленные в обращениях</t>
  </si>
  <si>
    <t>Количество поступивших обращений по изложенным вопросам</t>
  </si>
  <si>
    <t>Меры, предпринимаемые управляющей организацией по вопросам, поставленным в обращениях</t>
  </si>
  <si>
    <t>Количество решенных вопросов</t>
  </si>
  <si>
    <t>Жалоба</t>
  </si>
  <si>
    <t>Электроснабжение,кВт</t>
  </si>
  <si>
    <t>Теплоснабжение, Гкал</t>
  </si>
  <si>
    <r>
      <t>Хол.водоснабжение,м</t>
    </r>
    <r>
      <rPr>
        <vertAlign val="superscript"/>
        <sz val="10"/>
        <color theme="1"/>
        <rFont val="Times New Roman"/>
        <family val="1"/>
        <charset val="204"/>
      </rPr>
      <t>3</t>
    </r>
  </si>
  <si>
    <r>
      <t>Водоотведение,м</t>
    </r>
    <r>
      <rPr>
        <vertAlign val="superscript"/>
        <sz val="10"/>
        <color theme="1"/>
        <rFont val="Times New Roman"/>
        <family val="1"/>
        <charset val="204"/>
      </rPr>
      <t>3</t>
    </r>
  </si>
  <si>
    <t>( - перерасход/ + остаток)</t>
  </si>
  <si>
    <t>ремонту общего имущества дома-</t>
  </si>
  <si>
    <t>дома по договору управления -</t>
  </si>
  <si>
    <t>V.  Финансовый результат по многоквартирному дому</t>
  </si>
  <si>
    <t>2) по конструктивных элементам здания</t>
  </si>
  <si>
    <t>3) по температурному режиму,циркуляции ГВС</t>
  </si>
  <si>
    <t>Предложения</t>
  </si>
  <si>
    <t>1) по проведению общего собрания собственников</t>
  </si>
  <si>
    <t xml:space="preserve">Заявления </t>
  </si>
  <si>
    <t>2) выдача списков собственников дома для проведения общего собрания, договора управления</t>
  </si>
  <si>
    <t>6) представление отчетов УО по дому, планов работ, стоимость работ</t>
  </si>
  <si>
    <t>7) внесение изменений в лицевые счета</t>
  </si>
  <si>
    <t>8) прочие</t>
  </si>
  <si>
    <t>3) установка и опломбирование индивидуальных приборов учета</t>
  </si>
  <si>
    <t>4) пояснение произведенных расчетов за коммунальные услуги</t>
  </si>
  <si>
    <t>5) рестукторизация задолженности</t>
  </si>
  <si>
    <t>1) по внутридомовым инженерным сетям</t>
  </si>
  <si>
    <t>1)  на перерасчет коммунальных услуг при временном отсутствии</t>
  </si>
  <si>
    <t>Осмотр, установление причины и устранение ее</t>
  </si>
  <si>
    <t>Проведение общего собрания собственников</t>
  </si>
  <si>
    <t>Формирование и направление данных в ОГУП "ТТЭР"</t>
  </si>
  <si>
    <t>Выдача списков собственников дома для проведения общего собрания с последующим оформлением протокола, договора управления</t>
  </si>
  <si>
    <t xml:space="preserve"> Установка и опломбирование индивидуальных приборов учета</t>
  </si>
  <si>
    <t>Пояснение произведенных расчетов за коммунальные услуги со ссылкой на действующее законодательство</t>
  </si>
  <si>
    <t>Оформление реструкторизации задолженности</t>
  </si>
  <si>
    <t>Представление отчетов УО по дому, планов работ, стоимость работ</t>
  </si>
  <si>
    <t>ежедневно</t>
  </si>
  <si>
    <t>1 раз в месяц</t>
  </si>
  <si>
    <t>О.В.Толмачев</t>
  </si>
  <si>
    <t xml:space="preserve">Генеральный директор </t>
  </si>
  <si>
    <t>О.В.Котова</t>
  </si>
  <si>
    <t>ИТОГО</t>
  </si>
  <si>
    <t>за период с 01.01.2012 г. по 31.12.2012 г.</t>
  </si>
  <si>
    <t>Начальник пл.-произв.отдела</t>
  </si>
  <si>
    <r>
      <t>Горячее водоснабжение,м</t>
    </r>
    <r>
      <rPr>
        <vertAlign val="superscript"/>
        <sz val="10"/>
        <color theme="1"/>
        <rFont val="Times New Roman"/>
        <family val="1"/>
        <charset val="204"/>
      </rPr>
      <t>3</t>
    </r>
  </si>
  <si>
    <t xml:space="preserve">       Итого начислено за 2012 год по содержанию и текущему ремонту общего имущества</t>
  </si>
  <si>
    <t xml:space="preserve">       Общая стоимость представленных услуг за 2012 год по управлению, содержанию и текущему </t>
  </si>
  <si>
    <t xml:space="preserve">       Финансовый результат по дому за 2012 год  составил  -</t>
  </si>
  <si>
    <t>дома за 2012 год -</t>
  </si>
  <si>
    <t>Справочно: Задолженность жителей за 2012 год по услуге "содержание и текущий ремонт</t>
  </si>
  <si>
    <t xml:space="preserve"> Задолженность жителей за 2008- 2012 гг по услуге "содержание и текущий ремонт</t>
  </si>
  <si>
    <t>общего имущества дома" составила на 14.02.2013г-</t>
  </si>
  <si>
    <t>ИТОГО по текущему ремонту общего имущества дома</t>
  </si>
  <si>
    <t xml:space="preserve">многоквартирным домом № 3  по улице Гаврилова </t>
  </si>
  <si>
    <t>Задолженность за 2012 год, руб</t>
  </si>
  <si>
    <t>Справочно: общая задолженность за период 2008-2012 год, руб</t>
  </si>
</sst>
</file>

<file path=xl/styles.xml><?xml version="1.0" encoding="utf-8"?>
<styleSheet xmlns="http://schemas.openxmlformats.org/spreadsheetml/2006/main">
  <numFmts count="1">
    <numFmt numFmtId="164" formatCode="#,##0.0"/>
  </numFmts>
  <fonts count="6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vertAlign val="superscript"/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164" fontId="2" fillId="0" borderId="0" xfId="0" applyNumberFormat="1" applyFont="1" applyAlignment="1">
      <alignment horizontal="right"/>
    </xf>
    <xf numFmtId="0" fontId="3" fillId="0" borderId="1" xfId="0" applyFont="1" applyBorder="1"/>
    <xf numFmtId="3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2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4" fontId="1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4" fontId="1" fillId="0" borderId="2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4" fontId="5" fillId="0" borderId="2" xfId="0" applyNumberFormat="1" applyFont="1" applyBorder="1" applyAlignment="1">
      <alignment horizontal="center" vertical="center"/>
    </xf>
    <xf numFmtId="4" fontId="5" fillId="0" borderId="3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1"/>
  <sheetViews>
    <sheetView tabSelected="1" topLeftCell="A40" workbookViewId="0">
      <selection activeCell="E57" sqref="E57"/>
    </sheetView>
  </sheetViews>
  <sheetFormatPr defaultRowHeight="15.75"/>
  <cols>
    <col min="1" max="1" width="19.140625" style="1" customWidth="1"/>
    <col min="2" max="2" width="13.42578125" style="1" customWidth="1"/>
    <col min="3" max="3" width="13.7109375" style="1" customWidth="1"/>
    <col min="4" max="4" width="11.28515625" style="1" customWidth="1"/>
    <col min="5" max="5" width="12.28515625" style="1" customWidth="1"/>
    <col min="6" max="7" width="14.7109375" style="1" customWidth="1"/>
    <col min="8" max="16384" width="9.140625" style="1"/>
  </cols>
  <sheetData>
    <row r="1" spans="1:10">
      <c r="A1" s="28" t="s">
        <v>0</v>
      </c>
      <c r="B1" s="28"/>
      <c r="C1" s="28"/>
      <c r="D1" s="28"/>
      <c r="E1" s="28"/>
      <c r="F1" s="28"/>
      <c r="G1" s="28"/>
    </row>
    <row r="2" spans="1:10">
      <c r="A2" s="28" t="s">
        <v>11</v>
      </c>
      <c r="B2" s="28"/>
      <c r="C2" s="28"/>
      <c r="D2" s="28"/>
      <c r="E2" s="28"/>
      <c r="F2" s="28"/>
      <c r="G2" s="28"/>
    </row>
    <row r="3" spans="1:10">
      <c r="A3" s="28" t="s">
        <v>94</v>
      </c>
      <c r="B3" s="28"/>
      <c r="C3" s="28"/>
      <c r="D3" s="28"/>
      <c r="E3" s="28"/>
      <c r="F3" s="28"/>
      <c r="G3" s="28"/>
    </row>
    <row r="4" spans="1:10">
      <c r="A4" s="28" t="s">
        <v>83</v>
      </c>
      <c r="B4" s="28"/>
      <c r="C4" s="28"/>
      <c r="D4" s="28"/>
      <c r="E4" s="28"/>
      <c r="F4" s="28"/>
      <c r="G4" s="28"/>
    </row>
    <row r="5" spans="1:10" ht="11.25" customHeight="1"/>
    <row r="6" spans="1:10">
      <c r="A6" s="1" t="s">
        <v>12</v>
      </c>
      <c r="C6" s="3">
        <v>284.89999999999998</v>
      </c>
      <c r="D6" s="1" t="s">
        <v>2</v>
      </c>
    </row>
    <row r="7" spans="1:10">
      <c r="A7" s="1" t="s">
        <v>3</v>
      </c>
      <c r="B7" s="1">
        <v>2</v>
      </c>
    </row>
    <row r="8" spans="1:10">
      <c r="A8" s="1" t="s">
        <v>4</v>
      </c>
      <c r="B8" s="1">
        <v>2</v>
      </c>
    </row>
    <row r="9" spans="1:10">
      <c r="A9" s="1" t="s">
        <v>5</v>
      </c>
      <c r="B9" s="1">
        <v>8</v>
      </c>
    </row>
    <row r="11" spans="1:10">
      <c r="A11" s="1" t="s">
        <v>1</v>
      </c>
    </row>
    <row r="12" spans="1:10" ht="6" customHeight="1"/>
    <row r="13" spans="1:10" ht="79.5" customHeight="1">
      <c r="A13" s="8" t="s">
        <v>6</v>
      </c>
      <c r="B13" s="8" t="s">
        <v>7</v>
      </c>
      <c r="C13" s="8" t="s">
        <v>8</v>
      </c>
      <c r="D13" s="8" t="s">
        <v>9</v>
      </c>
      <c r="E13" s="8" t="s">
        <v>10</v>
      </c>
      <c r="F13" s="12" t="s">
        <v>95</v>
      </c>
      <c r="G13" s="12" t="s">
        <v>96</v>
      </c>
      <c r="H13" s="2"/>
      <c r="I13" s="2"/>
      <c r="J13" s="2"/>
    </row>
    <row r="14" spans="1:10">
      <c r="A14" s="4" t="s">
        <v>47</v>
      </c>
      <c r="B14" s="5">
        <f>C14/2.495</f>
        <v>15293.346693386773</v>
      </c>
      <c r="C14" s="6">
        <v>38156.9</v>
      </c>
      <c r="D14" s="6"/>
      <c r="E14" s="6">
        <v>37611.550000000003</v>
      </c>
      <c r="F14" s="6">
        <f>C14-D14-E14</f>
        <v>545.34999999999854</v>
      </c>
      <c r="G14" s="6">
        <v>545.35</v>
      </c>
    </row>
    <row r="15" spans="1:10">
      <c r="A15" s="4" t="s">
        <v>48</v>
      </c>
      <c r="B15" s="5">
        <f>C15/1282.165</f>
        <v>59.653687317934896</v>
      </c>
      <c r="C15" s="6">
        <v>76485.87</v>
      </c>
      <c r="D15" s="6"/>
      <c r="E15" s="6">
        <v>75579.12</v>
      </c>
      <c r="F15" s="6">
        <f t="shared" ref="F15:F18" si="0">C15-D15-E15</f>
        <v>906.75</v>
      </c>
      <c r="G15" s="6">
        <v>906.75</v>
      </c>
    </row>
    <row r="16" spans="1:10" ht="16.5">
      <c r="A16" s="4" t="s">
        <v>49</v>
      </c>
      <c r="B16" s="5">
        <f>C16/13.16</f>
        <v>1565.40273556231</v>
      </c>
      <c r="C16" s="6">
        <v>20600.7</v>
      </c>
      <c r="D16" s="6">
        <v>17.93</v>
      </c>
      <c r="E16" s="6">
        <v>20233.41</v>
      </c>
      <c r="F16" s="6">
        <f t="shared" si="0"/>
        <v>349.36000000000058</v>
      </c>
      <c r="G16" s="6">
        <v>349.36</v>
      </c>
    </row>
    <row r="17" spans="1:7" ht="16.5">
      <c r="A17" s="4" t="s">
        <v>85</v>
      </c>
      <c r="B17" s="5">
        <f>C17/86.598</f>
        <v>0</v>
      </c>
      <c r="C17" s="6"/>
      <c r="D17" s="6"/>
      <c r="E17" s="6"/>
      <c r="F17" s="6">
        <f t="shared" si="0"/>
        <v>0</v>
      </c>
      <c r="G17" s="6"/>
    </row>
    <row r="18" spans="1:7" ht="16.5">
      <c r="A18" s="4" t="s">
        <v>50</v>
      </c>
      <c r="B18" s="5">
        <v>1565</v>
      </c>
      <c r="C18" s="6">
        <v>31045.24</v>
      </c>
      <c r="D18" s="6">
        <v>25.56</v>
      </c>
      <c r="E18" s="6">
        <v>30431.24</v>
      </c>
      <c r="F18" s="6">
        <f t="shared" si="0"/>
        <v>588.43999999999869</v>
      </c>
      <c r="G18" s="6">
        <v>588.44000000000005</v>
      </c>
    </row>
    <row r="19" spans="1:7">
      <c r="A19" s="4" t="s">
        <v>82</v>
      </c>
      <c r="B19" s="5"/>
      <c r="C19" s="6">
        <f>SUM(C14:C18)</f>
        <v>166288.71</v>
      </c>
      <c r="D19" s="6"/>
      <c r="E19" s="6">
        <f>SUM(E14:E18)</f>
        <v>163855.31999999998</v>
      </c>
      <c r="F19" s="6">
        <f>SUM(F14:F18)</f>
        <v>2389.8999999999978</v>
      </c>
      <c r="G19" s="6">
        <f>SUM(G14:G18)</f>
        <v>2389.9</v>
      </c>
    </row>
    <row r="21" spans="1:7">
      <c r="A21" s="1" t="s">
        <v>13</v>
      </c>
    </row>
    <row r="23" spans="1:7" ht="64.5" customHeight="1">
      <c r="A23" s="9" t="s">
        <v>14</v>
      </c>
      <c r="B23" s="20" t="s">
        <v>15</v>
      </c>
      <c r="C23" s="16"/>
      <c r="D23" s="20" t="s">
        <v>16</v>
      </c>
      <c r="E23" s="16"/>
      <c r="F23" s="20" t="s">
        <v>17</v>
      </c>
      <c r="G23" s="16"/>
    </row>
    <row r="24" spans="1:7" ht="50.25" customHeight="1">
      <c r="A24" s="9">
        <v>1</v>
      </c>
      <c r="B24" s="26" t="s">
        <v>18</v>
      </c>
      <c r="C24" s="26"/>
      <c r="D24" s="24" t="s">
        <v>19</v>
      </c>
      <c r="E24" s="24"/>
      <c r="F24" s="27">
        <f>0.47*12*C6</f>
        <v>1606.8359999999998</v>
      </c>
      <c r="G24" s="27"/>
    </row>
    <row r="25" spans="1:7" ht="31.5" customHeight="1">
      <c r="A25" s="9">
        <v>2</v>
      </c>
      <c r="B25" s="26" t="s">
        <v>20</v>
      </c>
      <c r="C25" s="26"/>
      <c r="D25" s="24" t="s">
        <v>19</v>
      </c>
      <c r="E25" s="24"/>
      <c r="F25" s="27">
        <f>1.51*12*C6</f>
        <v>5162.3879999999999</v>
      </c>
      <c r="G25" s="27"/>
    </row>
    <row r="26" spans="1:7" ht="32.25" customHeight="1">
      <c r="A26" s="9">
        <v>3</v>
      </c>
      <c r="B26" s="26" t="s">
        <v>21</v>
      </c>
      <c r="C26" s="26"/>
      <c r="D26" s="24" t="s">
        <v>25</v>
      </c>
      <c r="E26" s="24"/>
      <c r="F26" s="27">
        <f>0.1*12*C6</f>
        <v>341.88</v>
      </c>
      <c r="G26" s="27"/>
    </row>
    <row r="27" spans="1:7">
      <c r="A27" s="9">
        <v>4</v>
      </c>
      <c r="B27" s="26" t="s">
        <v>22</v>
      </c>
      <c r="C27" s="26"/>
      <c r="D27" s="24" t="s">
        <v>23</v>
      </c>
      <c r="E27" s="24"/>
      <c r="F27" s="27">
        <f>0.14*12*C6</f>
        <v>478.63200000000001</v>
      </c>
      <c r="G27" s="27"/>
    </row>
    <row r="28" spans="1:7" ht="30" customHeight="1">
      <c r="A28" s="9">
        <v>5</v>
      </c>
      <c r="B28" s="26" t="s">
        <v>24</v>
      </c>
      <c r="C28" s="26"/>
      <c r="D28" s="24" t="s">
        <v>25</v>
      </c>
      <c r="E28" s="24"/>
      <c r="F28" s="27">
        <f>0.69*12*C6</f>
        <v>2358.9719999999998</v>
      </c>
      <c r="G28" s="27"/>
    </row>
    <row r="29" spans="1:7" ht="46.5" customHeight="1">
      <c r="A29" s="9">
        <v>6</v>
      </c>
      <c r="B29" s="26" t="s">
        <v>26</v>
      </c>
      <c r="C29" s="26"/>
      <c r="D29" s="24" t="s">
        <v>27</v>
      </c>
      <c r="E29" s="24"/>
      <c r="F29" s="27">
        <f>0.91*12*C6</f>
        <v>3111.1079999999997</v>
      </c>
      <c r="G29" s="27"/>
    </row>
    <row r="30" spans="1:7" ht="29.25" customHeight="1">
      <c r="A30" s="9">
        <v>7</v>
      </c>
      <c r="B30" s="26" t="s">
        <v>28</v>
      </c>
      <c r="C30" s="26"/>
      <c r="D30" s="24" t="s">
        <v>77</v>
      </c>
      <c r="E30" s="24"/>
      <c r="F30" s="27"/>
      <c r="G30" s="27"/>
    </row>
    <row r="31" spans="1:7" ht="29.25" customHeight="1">
      <c r="A31" s="9">
        <v>8</v>
      </c>
      <c r="B31" s="26" t="s">
        <v>29</v>
      </c>
      <c r="C31" s="26"/>
      <c r="D31" s="24" t="s">
        <v>19</v>
      </c>
      <c r="E31" s="24"/>
      <c r="F31" s="27">
        <f>1.45*12*C6</f>
        <v>4957.2599999999993</v>
      </c>
      <c r="G31" s="27"/>
    </row>
    <row r="32" spans="1:7" ht="30" customHeight="1">
      <c r="A32" s="9">
        <v>9</v>
      </c>
      <c r="B32" s="26" t="s">
        <v>30</v>
      </c>
      <c r="C32" s="26"/>
      <c r="D32" s="24" t="s">
        <v>78</v>
      </c>
      <c r="E32" s="24"/>
      <c r="F32" s="27"/>
      <c r="G32" s="27"/>
    </row>
    <row r="33" spans="1:7" ht="31.5" customHeight="1">
      <c r="A33" s="9"/>
      <c r="B33" s="26" t="s">
        <v>31</v>
      </c>
      <c r="C33" s="26"/>
      <c r="D33" s="24"/>
      <c r="E33" s="24"/>
      <c r="F33" s="27">
        <f>SUM(F24:G32)</f>
        <v>18017.075999999997</v>
      </c>
      <c r="G33" s="27"/>
    </row>
    <row r="35" spans="1:7">
      <c r="A35" s="1" t="s">
        <v>32</v>
      </c>
    </row>
    <row r="37" spans="1:7" ht="44.25" customHeight="1">
      <c r="A37" s="9" t="s">
        <v>14</v>
      </c>
      <c r="B37" s="24" t="s">
        <v>33</v>
      </c>
      <c r="C37" s="24"/>
      <c r="D37" s="20" t="s">
        <v>34</v>
      </c>
      <c r="E37" s="16"/>
      <c r="F37" s="20" t="s">
        <v>35</v>
      </c>
      <c r="G37" s="16"/>
    </row>
    <row r="38" spans="1:7" ht="30.75" customHeight="1">
      <c r="A38" s="9">
        <v>1</v>
      </c>
      <c r="B38" s="25"/>
      <c r="C38" s="25"/>
      <c r="D38" s="21"/>
      <c r="E38" s="21"/>
      <c r="F38" s="22"/>
      <c r="G38" s="23"/>
    </row>
    <row r="39" spans="1:7" ht="31.5" customHeight="1">
      <c r="A39" s="9"/>
      <c r="B39" s="18" t="s">
        <v>93</v>
      </c>
      <c r="C39" s="19"/>
      <c r="D39" s="20"/>
      <c r="E39" s="16"/>
      <c r="F39" s="15">
        <f>SUM(F38:G38)</f>
        <v>0</v>
      </c>
      <c r="G39" s="16"/>
    </row>
    <row r="41" spans="1:7">
      <c r="A41" s="1" t="s">
        <v>36</v>
      </c>
      <c r="D41" s="7">
        <f>1.36*12*C6</f>
        <v>4649.5679999999993</v>
      </c>
      <c r="E41" s="1" t="s">
        <v>37</v>
      </c>
    </row>
    <row r="42" spans="1:7">
      <c r="A42" s="1" t="s">
        <v>38</v>
      </c>
      <c r="D42" s="7">
        <f>D55*5.3%</f>
        <v>1993.3607400000001</v>
      </c>
      <c r="E42" s="1" t="s">
        <v>37</v>
      </c>
    </row>
    <row r="44" spans="1:7">
      <c r="A44" s="1" t="s">
        <v>54</v>
      </c>
    </row>
    <row r="45" spans="1:7">
      <c r="A45" s="1" t="s">
        <v>86</v>
      </c>
    </row>
    <row r="46" spans="1:7">
      <c r="B46" s="1" t="s">
        <v>53</v>
      </c>
      <c r="F46" s="7">
        <v>38077.019999999997</v>
      </c>
      <c r="G46" s="1" t="s">
        <v>37</v>
      </c>
    </row>
    <row r="48" spans="1:7">
      <c r="A48" s="1" t="s">
        <v>87</v>
      </c>
    </row>
    <row r="49" spans="1:7">
      <c r="B49" s="1" t="s">
        <v>52</v>
      </c>
      <c r="F49" s="7">
        <f>F33+F39+D41</f>
        <v>22666.643999999997</v>
      </c>
      <c r="G49" s="1" t="s">
        <v>37</v>
      </c>
    </row>
    <row r="51" spans="1:7">
      <c r="A51" s="1" t="s">
        <v>88</v>
      </c>
      <c r="F51" s="7">
        <f>F46-F49</f>
        <v>15410.376</v>
      </c>
      <c r="G51" s="1" t="s">
        <v>37</v>
      </c>
    </row>
    <row r="52" spans="1:7">
      <c r="B52" s="1" t="s">
        <v>51</v>
      </c>
      <c r="F52" s="7"/>
    </row>
    <row r="54" spans="1:7">
      <c r="A54" s="1" t="s">
        <v>39</v>
      </c>
    </row>
    <row r="55" spans="1:7">
      <c r="B55" s="1" t="s">
        <v>89</v>
      </c>
      <c r="D55" s="11">
        <v>37610.58</v>
      </c>
      <c r="E55" s="1" t="s">
        <v>37</v>
      </c>
    </row>
    <row r="56" spans="1:7">
      <c r="D56" s="7"/>
    </row>
    <row r="57" spans="1:7">
      <c r="A57" s="1" t="s">
        <v>90</v>
      </c>
      <c r="D57" s="7"/>
    </row>
    <row r="58" spans="1:7">
      <c r="A58" s="1" t="s">
        <v>92</v>
      </c>
      <c r="D58" s="7"/>
      <c r="E58" s="7">
        <v>466.44</v>
      </c>
      <c r="F58" s="1" t="s">
        <v>37</v>
      </c>
    </row>
    <row r="59" spans="1:7">
      <c r="A59" s="1" t="s">
        <v>91</v>
      </c>
      <c r="D59" s="7"/>
    </row>
    <row r="60" spans="1:7">
      <c r="A60" s="1" t="s">
        <v>92</v>
      </c>
      <c r="D60" s="7"/>
      <c r="E60" s="7">
        <v>466.44</v>
      </c>
      <c r="F60" s="1" t="s">
        <v>37</v>
      </c>
    </row>
    <row r="61" spans="1:7" ht="66" customHeight="1"/>
    <row r="62" spans="1:7">
      <c r="A62" s="1" t="s">
        <v>40</v>
      </c>
    </row>
    <row r="64" spans="1:7" ht="76.5">
      <c r="A64" s="8" t="s">
        <v>41</v>
      </c>
      <c r="B64" s="17" t="s">
        <v>42</v>
      </c>
      <c r="C64" s="17"/>
      <c r="D64" s="8" t="s">
        <v>43</v>
      </c>
      <c r="E64" s="17" t="s">
        <v>44</v>
      </c>
      <c r="F64" s="17"/>
      <c r="G64" s="8" t="s">
        <v>45</v>
      </c>
    </row>
    <row r="65" spans="1:7" ht="30" customHeight="1">
      <c r="A65" s="14" t="s">
        <v>46</v>
      </c>
      <c r="B65" s="13" t="s">
        <v>67</v>
      </c>
      <c r="C65" s="13"/>
      <c r="D65" s="10">
        <v>1</v>
      </c>
      <c r="E65" s="13" t="s">
        <v>69</v>
      </c>
      <c r="F65" s="13"/>
      <c r="G65" s="10">
        <v>1</v>
      </c>
    </row>
    <row r="66" spans="1:7" ht="32.25" customHeight="1">
      <c r="A66" s="14"/>
      <c r="B66" s="13" t="s">
        <v>55</v>
      </c>
      <c r="C66" s="13"/>
      <c r="D66" s="10"/>
      <c r="E66" s="13" t="s">
        <v>69</v>
      </c>
      <c r="F66" s="13"/>
      <c r="G66" s="10"/>
    </row>
    <row r="67" spans="1:7" ht="28.5" customHeight="1">
      <c r="A67" s="14"/>
      <c r="B67" s="13" t="s">
        <v>56</v>
      </c>
      <c r="C67" s="13"/>
      <c r="D67" s="10"/>
      <c r="E67" s="13" t="s">
        <v>69</v>
      </c>
      <c r="F67" s="13"/>
      <c r="G67" s="10"/>
    </row>
    <row r="68" spans="1:7" ht="33.75" customHeight="1">
      <c r="A68" s="10" t="s">
        <v>57</v>
      </c>
      <c r="B68" s="13" t="s">
        <v>58</v>
      </c>
      <c r="C68" s="13"/>
      <c r="D68" s="10"/>
      <c r="E68" s="13" t="s">
        <v>70</v>
      </c>
      <c r="F68" s="13"/>
      <c r="G68" s="10"/>
    </row>
    <row r="69" spans="1:7" ht="43.5" customHeight="1">
      <c r="A69" s="14" t="s">
        <v>59</v>
      </c>
      <c r="B69" s="13" t="s">
        <v>68</v>
      </c>
      <c r="C69" s="13"/>
      <c r="D69" s="10">
        <v>1</v>
      </c>
      <c r="E69" s="13" t="s">
        <v>71</v>
      </c>
      <c r="F69" s="13"/>
      <c r="G69" s="10">
        <v>1</v>
      </c>
    </row>
    <row r="70" spans="1:7" ht="69" customHeight="1">
      <c r="A70" s="14"/>
      <c r="B70" s="13" t="s">
        <v>60</v>
      </c>
      <c r="C70" s="13"/>
      <c r="D70" s="10">
        <v>1</v>
      </c>
      <c r="E70" s="13" t="s">
        <v>72</v>
      </c>
      <c r="F70" s="13"/>
      <c r="G70" s="10">
        <v>1</v>
      </c>
    </row>
    <row r="71" spans="1:7" ht="37.5" customHeight="1">
      <c r="A71" s="14"/>
      <c r="B71" s="13" t="s">
        <v>64</v>
      </c>
      <c r="C71" s="13"/>
      <c r="D71" s="10">
        <v>3</v>
      </c>
      <c r="E71" s="13" t="s">
        <v>73</v>
      </c>
      <c r="F71" s="13"/>
      <c r="G71" s="10">
        <v>3</v>
      </c>
    </row>
    <row r="72" spans="1:7" ht="60" customHeight="1">
      <c r="A72" s="14"/>
      <c r="B72" s="13" t="s">
        <v>65</v>
      </c>
      <c r="C72" s="13"/>
      <c r="D72" s="10"/>
      <c r="E72" s="13" t="s">
        <v>74</v>
      </c>
      <c r="F72" s="13"/>
      <c r="G72" s="10"/>
    </row>
    <row r="73" spans="1:7" ht="33" customHeight="1">
      <c r="A73" s="14"/>
      <c r="B73" s="13" t="s">
        <v>66</v>
      </c>
      <c r="C73" s="13"/>
      <c r="D73" s="10"/>
      <c r="E73" s="13" t="s">
        <v>75</v>
      </c>
      <c r="F73" s="13"/>
      <c r="G73" s="10"/>
    </row>
    <row r="74" spans="1:7" ht="42.75" customHeight="1">
      <c r="A74" s="14"/>
      <c r="B74" s="13" t="s">
        <v>61</v>
      </c>
      <c r="C74" s="13"/>
      <c r="D74" s="10"/>
      <c r="E74" s="13" t="s">
        <v>76</v>
      </c>
      <c r="F74" s="13"/>
      <c r="G74" s="10"/>
    </row>
    <row r="75" spans="1:7" ht="36" customHeight="1">
      <c r="A75" s="14"/>
      <c r="B75" s="13" t="s">
        <v>62</v>
      </c>
      <c r="C75" s="13"/>
      <c r="D75" s="10"/>
      <c r="E75" s="13" t="s">
        <v>71</v>
      </c>
      <c r="F75" s="13"/>
      <c r="G75" s="10"/>
    </row>
    <row r="76" spans="1:7">
      <c r="A76" s="14"/>
      <c r="B76" s="13" t="s">
        <v>63</v>
      </c>
      <c r="C76" s="13"/>
      <c r="D76" s="10"/>
      <c r="E76" s="13"/>
      <c r="F76" s="13"/>
      <c r="G76" s="10"/>
    </row>
    <row r="79" spans="1:7">
      <c r="A79" s="1" t="s">
        <v>80</v>
      </c>
      <c r="F79" s="1" t="s">
        <v>79</v>
      </c>
    </row>
    <row r="81" spans="1:6">
      <c r="A81" s="1" t="s">
        <v>84</v>
      </c>
      <c r="F81" s="1" t="s">
        <v>81</v>
      </c>
    </row>
  </sheetData>
  <sortState ref="B38:G117">
    <sortCondition ref="D38:D117" customList="Январь,Февраль,Март,Апрель,Май,Июнь,Июль,Август,Сентябрь,Октябрь,Ноябрь,Декабрь"/>
  </sortState>
  <mergeCells count="74">
    <mergeCell ref="A1:G1"/>
    <mergeCell ref="A2:G2"/>
    <mergeCell ref="A3:G3"/>
    <mergeCell ref="A4:G4"/>
    <mergeCell ref="B23:C23"/>
    <mergeCell ref="D23:E23"/>
    <mergeCell ref="F23:G23"/>
    <mergeCell ref="B26:C26"/>
    <mergeCell ref="D26:E26"/>
    <mergeCell ref="F26:G26"/>
    <mergeCell ref="B27:C27"/>
    <mergeCell ref="D27:E27"/>
    <mergeCell ref="F27:G27"/>
    <mergeCell ref="B24:C24"/>
    <mergeCell ref="D24:E24"/>
    <mergeCell ref="F24:G24"/>
    <mergeCell ref="B25:C25"/>
    <mergeCell ref="D25:E25"/>
    <mergeCell ref="F25:G25"/>
    <mergeCell ref="B30:C30"/>
    <mergeCell ref="D30:E30"/>
    <mergeCell ref="F30:G30"/>
    <mergeCell ref="B31:C31"/>
    <mergeCell ref="D31:E31"/>
    <mergeCell ref="F31:G31"/>
    <mergeCell ref="B28:C28"/>
    <mergeCell ref="D28:E28"/>
    <mergeCell ref="F28:G28"/>
    <mergeCell ref="B29:C29"/>
    <mergeCell ref="D29:E29"/>
    <mergeCell ref="F29:G29"/>
    <mergeCell ref="B32:C32"/>
    <mergeCell ref="D32:E32"/>
    <mergeCell ref="F32:G32"/>
    <mergeCell ref="B33:C33"/>
    <mergeCell ref="D33:E33"/>
    <mergeCell ref="F33:G33"/>
    <mergeCell ref="D38:E38"/>
    <mergeCell ref="F38:G38"/>
    <mergeCell ref="B37:C37"/>
    <mergeCell ref="D37:E37"/>
    <mergeCell ref="F37:G37"/>
    <mergeCell ref="B38:C38"/>
    <mergeCell ref="F39:G39"/>
    <mergeCell ref="B64:C64"/>
    <mergeCell ref="E64:F64"/>
    <mergeCell ref="A65:A67"/>
    <mergeCell ref="B65:C65"/>
    <mergeCell ref="E65:F65"/>
    <mergeCell ref="B66:C66"/>
    <mergeCell ref="E66:F66"/>
    <mergeCell ref="B67:C67"/>
    <mergeCell ref="E67:F67"/>
    <mergeCell ref="B39:C39"/>
    <mergeCell ref="D39:E39"/>
    <mergeCell ref="A69:A76"/>
    <mergeCell ref="B69:C69"/>
    <mergeCell ref="E69:F69"/>
    <mergeCell ref="B70:C70"/>
    <mergeCell ref="E70:F70"/>
    <mergeCell ref="B71:C71"/>
    <mergeCell ref="E71:F71"/>
    <mergeCell ref="B75:C75"/>
    <mergeCell ref="E75:F75"/>
    <mergeCell ref="B76:C76"/>
    <mergeCell ref="E76:F76"/>
    <mergeCell ref="B72:C72"/>
    <mergeCell ref="E72:F72"/>
    <mergeCell ref="B73:C73"/>
    <mergeCell ref="E73:F73"/>
    <mergeCell ref="B74:C74"/>
    <mergeCell ref="E74:F74"/>
    <mergeCell ref="B68:C68"/>
    <mergeCell ref="E68:F68"/>
  </mergeCells>
  <pageMargins left="0.2" right="0.2" top="0.47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2013-03-17T12:48:54Z</dcterms:modified>
</cp:coreProperties>
</file>