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4" i="11"/>
  <c r="G42"/>
  <c r="G40"/>
  <c r="G38"/>
  <c r="G36"/>
  <c r="G34"/>
  <c r="F46"/>
  <c r="E46"/>
  <c r="D46"/>
  <c r="B45"/>
  <c r="B44"/>
  <c r="B43"/>
  <c r="B42"/>
  <c r="B41"/>
  <c r="B40"/>
  <c r="B39"/>
  <c r="B38"/>
  <c r="B37"/>
  <c r="B36"/>
  <c r="B35"/>
  <c r="B34"/>
  <c r="C6"/>
  <c r="F58" s="1"/>
  <c r="D89" l="1"/>
  <c r="G46"/>
  <c r="F53"/>
  <c r="F52"/>
  <c r="F55"/>
  <c r="F56"/>
  <c r="F54"/>
  <c r="F59"/>
  <c r="F87"/>
  <c r="D90"/>
  <c r="F60" l="1"/>
  <c r="F106" s="1"/>
</calcChain>
</file>

<file path=xl/sharedStrings.xml><?xml version="1.0" encoding="utf-8"?>
<sst xmlns="http://schemas.openxmlformats.org/spreadsheetml/2006/main" count="183" uniqueCount="151">
  <si>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</si>
  <si>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</si>
  <si>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</si>
  <si>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</si>
  <si>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</si>
  <si>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</si>
  <si>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</si>
  <si>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</si>
  <si>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</si>
  <si>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</si>
  <si>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</si>
  <si>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</si>
  <si>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</si>
  <si>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</si>
  <si>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</si>
  <si>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</si>
  <si>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</si>
  <si>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</si>
  <si>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</si>
  <si>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</si>
  <si>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</si>
  <si>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</si>
  <si>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</si>
  <si>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</si>
  <si>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</si>
  <si>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</si>
  <si>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</si>
  <si>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</si>
  <si>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</si>
  <si>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</si>
  <si>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</si>
  <si>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</si>
  <si>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</si>
  <si>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</si>
  <si>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</si>
  <si>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</si>
  <si>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</si>
  <si>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</si>
  <si>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</si>
  <si>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</si>
  <si>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</si>
  <si>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</si>
  <si>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</si>
  <si>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</si>
  <si>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</si>
  <si>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</si>
  <si>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</si>
  <si>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</si>
  <si>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</si>
  <si>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</si>
  <si>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</si>
  <si>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</si>
  <si>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</si>
  <si>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</si>
  <si>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</si>
  <si>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</si>
  <si>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</si>
  <si>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</si>
  <si>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</si>
  <si>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</si>
  <si>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</si>
  <si>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</si>
  <si>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</si>
  <si>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</si>
  <si>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</si>
  <si>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</si>
  <si>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</si>
  <si>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</si>
  <si>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</si>
  <si>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</si>
  <si>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</si>
  <si>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</si>
  <si>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</si>
  <si>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</si>
  <si>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</si>
  <si>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</si>
  <si>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</si>
  <si>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</si>
  <si>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14 по улице Колхозная </t>
  </si>
  <si>
    <t>подъезд замена ввода ХВ</t>
  </si>
  <si>
    <t>Январь</t>
  </si>
  <si>
    <t>ремонт щита этажного</t>
  </si>
  <si>
    <t>Февраль</t>
  </si>
  <si>
    <t>кв.106-110 регистрация счетчика ХВ,установка пломбы</t>
  </si>
  <si>
    <t>Март</t>
  </si>
  <si>
    <t>кв.95 прочистка лежака канализации</t>
  </si>
  <si>
    <t>Замена лежака ХВС</t>
  </si>
  <si>
    <t>кв.5 регистрация счетчика ХВ,установка пломбы</t>
  </si>
  <si>
    <t>Июнь</t>
  </si>
  <si>
    <t>кв.1 ремонт лежака ХВ</t>
  </si>
  <si>
    <t>Июль</t>
  </si>
  <si>
    <t>кв.14 замена врезки ХВ</t>
  </si>
  <si>
    <t>кв.76 замена стояка канализации</t>
  </si>
  <si>
    <t>Август</t>
  </si>
  <si>
    <t xml:space="preserve">кв.84,88 ремонт полов после замены канализационного стояка </t>
  </si>
  <si>
    <t>под.№2 ремонт бетонных полов в подъезде</t>
  </si>
  <si>
    <t>установка узла учета ХВ в подъезде</t>
  </si>
  <si>
    <t>кв.129 установка спускника на стояке отопления</t>
  </si>
  <si>
    <t>Сентябрь</t>
  </si>
  <si>
    <t>наладка циркуляции отопления</t>
  </si>
  <si>
    <t>Октябрь</t>
  </si>
  <si>
    <t>ремонт входных дверей</t>
  </si>
  <si>
    <t>Ноябрь</t>
  </si>
  <si>
    <t>остекление подъездов</t>
  </si>
  <si>
    <t>кв.100-105 замена подводки отопления</t>
  </si>
  <si>
    <t>ремонт входных дверей(подгонка полотен)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</si>
  <si>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</si>
  <si>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</si>
  <si>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</si>
  <si>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</si>
  <si>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</si>
  <si>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</si>
  <si>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</si>
  <si>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</si>
  <si>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</si>
  <si>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</si>
  <si>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</si>
  <si>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</si>
  <si>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</si>
  <si>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</si>
  <si>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</si>
  <si>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</si>
  <si>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</si>
  <si>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</si>
  <si>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</si>
  <si>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</si>
  <si>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</si>
  <si>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</si>
  <si>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</si>
  <si>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</si>
  <si>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</si>
  <si>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</si>
  <si>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</si>
  <si>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01.10.2013г.</t>
  </si>
  <si>
    <t>73 от 03.03.2009г.</t>
  </si>
  <si>
    <t>подъезд замена врезки ХВ от лежака</t>
  </si>
  <si>
    <t>Декабрь</t>
  </si>
  <si>
    <t>подъезд ремонт эл.проводки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</si>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</sst>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92" workbookViewId="0">
      <selection activeCell="A107" sqref="A107:XFD10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78</v>
      </c>
      <c r="B3" s="39"/>
      <c r="C3" s="39"/>
      <c r="D3" s="39"/>
      <c r="E3" s="39"/>
      <c r="F3" s="39"/>
      <c r="G3" s="39"/>
    </row>
    <row r="4" spans="1:8">
      <c r="A4" s="39" t="s">
        <v>73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2372.15</v>
      </c>
      <c r="D6" s="1" t="s">
        <v>2</v>
      </c>
    </row>
    <row r="7" spans="1:8">
      <c r="A7" s="1" t="s">
        <v>108</v>
      </c>
      <c r="B7" s="1" t="s">
        <v>109</v>
      </c>
      <c r="C7" s="3"/>
      <c r="D7" s="1">
        <v>2372.15</v>
      </c>
      <c r="E7" s="1" t="s">
        <v>2</v>
      </c>
    </row>
    <row r="8" spans="1:8">
      <c r="B8" s="1" t="s">
        <v>110</v>
      </c>
      <c r="C8" s="3"/>
      <c r="D8" s="1">
        <v>0</v>
      </c>
      <c r="E8" s="1" t="s">
        <v>2</v>
      </c>
    </row>
    <row r="9" spans="1:8">
      <c r="A9" s="1" t="s">
        <v>111</v>
      </c>
      <c r="C9" s="1">
        <v>4</v>
      </c>
    </row>
    <row r="10" spans="1:8">
      <c r="A10" s="1" t="s">
        <v>112</v>
      </c>
      <c r="C10" s="1">
        <v>3</v>
      </c>
    </row>
    <row r="11" spans="1:8">
      <c r="A11" s="1" t="s">
        <v>113</v>
      </c>
      <c r="C11" s="1">
        <v>132</v>
      </c>
    </row>
    <row r="12" spans="1:8">
      <c r="A12" s="1" t="s">
        <v>114</v>
      </c>
      <c r="E12" s="1">
        <v>143.4</v>
      </c>
      <c r="F12" s="1" t="s">
        <v>2</v>
      </c>
    </row>
    <row r="13" spans="1:8">
      <c r="A13" s="1" t="s">
        <v>115</v>
      </c>
      <c r="B13" s="1">
        <v>896.6</v>
      </c>
      <c r="C13" s="1" t="s">
        <v>2</v>
      </c>
    </row>
    <row r="14" spans="1:8">
      <c r="A14" s="1" t="s">
        <v>116</v>
      </c>
      <c r="D14" s="1">
        <v>2000</v>
      </c>
      <c r="E14" s="1" t="s">
        <v>2</v>
      </c>
    </row>
    <row r="16" spans="1:8">
      <c r="A16" s="1" t="s">
        <v>117</v>
      </c>
    </row>
    <row r="17" spans="1:6">
      <c r="A17" s="23" t="s">
        <v>118</v>
      </c>
      <c r="B17" s="23"/>
      <c r="C17" s="23"/>
      <c r="D17" s="23"/>
      <c r="E17" s="23" t="s">
        <v>119</v>
      </c>
      <c r="F17" s="23"/>
    </row>
    <row r="18" spans="1:6">
      <c r="A18" s="40" t="s">
        <v>120</v>
      </c>
      <c r="B18" s="40"/>
      <c r="C18" s="40"/>
      <c r="D18" s="40"/>
      <c r="E18" s="23" t="s">
        <v>138</v>
      </c>
      <c r="F18" s="23"/>
    </row>
    <row r="19" spans="1:6">
      <c r="A19" s="40" t="s">
        <v>121</v>
      </c>
      <c r="B19" s="40"/>
      <c r="C19" s="40"/>
      <c r="D19" s="40"/>
      <c r="E19" s="23" t="s">
        <v>133</v>
      </c>
      <c r="F19" s="23"/>
    </row>
    <row r="21" spans="1:6">
      <c r="A21" s="1" t="s">
        <v>122</v>
      </c>
    </row>
    <row r="22" spans="1:6" ht="31.5" customHeight="1">
      <c r="A22" s="22" t="s">
        <v>123</v>
      </c>
      <c r="B22" s="22"/>
      <c r="C22" s="22" t="s">
        <v>124</v>
      </c>
      <c r="D22" s="22"/>
      <c r="E22" s="22" t="s">
        <v>125</v>
      </c>
      <c r="F22" s="22"/>
    </row>
    <row r="23" spans="1:6">
      <c r="A23" s="14" t="s">
        <v>126</v>
      </c>
      <c r="B23" s="14"/>
      <c r="C23" s="23">
        <v>44</v>
      </c>
      <c r="D23" s="23"/>
      <c r="E23" s="23">
        <v>46</v>
      </c>
      <c r="F23" s="23"/>
    </row>
    <row r="24" spans="1:6">
      <c r="A24" s="14" t="s">
        <v>127</v>
      </c>
      <c r="B24" s="14"/>
      <c r="C24" s="23">
        <v>2</v>
      </c>
      <c r="D24" s="23"/>
      <c r="E24" s="23">
        <v>3</v>
      </c>
      <c r="F24" s="23"/>
    </row>
    <row r="26" spans="1:6">
      <c r="A26" s="1" t="s">
        <v>128</v>
      </c>
      <c r="C26" s="1" t="s">
        <v>134</v>
      </c>
    </row>
    <row r="28" spans="1:6">
      <c r="A28" s="1" t="s">
        <v>129</v>
      </c>
    </row>
    <row r="29" spans="1:6">
      <c r="B29" s="1" t="s">
        <v>130</v>
      </c>
      <c r="D29" s="1">
        <v>11.23</v>
      </c>
      <c r="E29" s="1" t="s">
        <v>131</v>
      </c>
    </row>
    <row r="30" spans="1:6">
      <c r="B30" s="1" t="s">
        <v>132</v>
      </c>
      <c r="D30" s="1">
        <v>12.85</v>
      </c>
      <c r="E30" s="1" t="s">
        <v>131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139</v>
      </c>
      <c r="C33" s="15" t="s">
        <v>140</v>
      </c>
      <c r="D33" s="15" t="s">
        <v>141</v>
      </c>
      <c r="E33" s="15" t="s">
        <v>4</v>
      </c>
      <c r="F33" s="15" t="s">
        <v>142</v>
      </c>
      <c r="G33" s="15" t="s">
        <v>143</v>
      </c>
      <c r="H33" s="2"/>
      <c r="I33" s="2"/>
      <c r="J33" s="2"/>
    </row>
    <row r="34" spans="1:10">
      <c r="A34" s="20" t="s">
        <v>39</v>
      </c>
      <c r="B34" s="5">
        <f>D34/C34</f>
        <v>52600.463035019457</v>
      </c>
      <c r="C34" s="6">
        <v>2.57</v>
      </c>
      <c r="D34" s="6">
        <v>135183.19</v>
      </c>
      <c r="E34" s="6">
        <v>314.70999999999998</v>
      </c>
      <c r="F34" s="18">
        <v>266144.02</v>
      </c>
      <c r="G34" s="18">
        <f>D34+D35+E34+E35-F34</f>
        <v>43379.640000000014</v>
      </c>
    </row>
    <row r="35" spans="1:10">
      <c r="A35" s="21"/>
      <c r="B35" s="5">
        <f>D35/C35</f>
        <v>59229.949152542373</v>
      </c>
      <c r="C35" s="6">
        <v>2.95</v>
      </c>
      <c r="D35" s="6">
        <v>174728.35</v>
      </c>
      <c r="E35" s="6">
        <v>-702.59</v>
      </c>
      <c r="F35" s="19"/>
      <c r="G35" s="19"/>
    </row>
    <row r="36" spans="1:10">
      <c r="A36" s="20" t="s">
        <v>40</v>
      </c>
      <c r="B36" s="5">
        <f t="shared" ref="B36:B45" si="0">D36/C36</f>
        <v>249.95026942412474</v>
      </c>
      <c r="C36" s="6">
        <v>1328.76</v>
      </c>
      <c r="D36" s="6">
        <v>332123.92</v>
      </c>
      <c r="E36" s="6"/>
      <c r="F36" s="18">
        <v>589833.88</v>
      </c>
      <c r="G36" s="18">
        <f t="shared" ref="G36" si="1">D36+D37+E36+E37-F36</f>
        <v>109149.90000000002</v>
      </c>
    </row>
    <row r="37" spans="1:10">
      <c r="A37" s="21"/>
      <c r="B37" s="5">
        <f t="shared" si="0"/>
        <v>244.15979607864017</v>
      </c>
      <c r="C37" s="6">
        <v>1502.54</v>
      </c>
      <c r="D37" s="6">
        <v>366859.86</v>
      </c>
      <c r="E37" s="6"/>
      <c r="F37" s="19"/>
      <c r="G37" s="19"/>
    </row>
    <row r="38" spans="1:10" ht="16.5" customHeight="1">
      <c r="A38" s="20" t="s">
        <v>144</v>
      </c>
      <c r="B38" s="5">
        <f t="shared" si="0"/>
        <v>3860.6529616724742</v>
      </c>
      <c r="C38" s="6">
        <v>14.35</v>
      </c>
      <c r="D38" s="6">
        <v>55400.37</v>
      </c>
      <c r="E38" s="6">
        <v>-1758.9</v>
      </c>
      <c r="F38" s="18">
        <v>98049.76</v>
      </c>
      <c r="G38" s="18">
        <f t="shared" ref="G38" si="2">D38+D39+E38+E39-F38</f>
        <v>14089.060000000012</v>
      </c>
    </row>
    <row r="39" spans="1:10">
      <c r="A39" s="21"/>
      <c r="B39" s="5">
        <f t="shared" si="0"/>
        <v>3584.828899637243</v>
      </c>
      <c r="C39" s="6">
        <v>16.54</v>
      </c>
      <c r="D39" s="6">
        <v>59293.07</v>
      </c>
      <c r="E39" s="6">
        <v>-795.72</v>
      </c>
      <c r="F39" s="19"/>
      <c r="G39" s="19"/>
    </row>
    <row r="40" spans="1:10" ht="16.5" hidden="1" customHeight="1">
      <c r="A40" s="16" t="s">
        <v>145</v>
      </c>
      <c r="B40" s="5">
        <f t="shared" si="0"/>
        <v>0</v>
      </c>
      <c r="C40" s="6">
        <v>14.35</v>
      </c>
      <c r="D40" s="6"/>
      <c r="E40" s="6"/>
      <c r="F40" s="18"/>
      <c r="G40" s="18">
        <f t="shared" ref="G40" si="3">D40+D41+E40+E41-F40</f>
        <v>0</v>
      </c>
    </row>
    <row r="41" spans="1:10" hidden="1">
      <c r="A41" s="17"/>
      <c r="B41" s="5">
        <f t="shared" si="0"/>
        <v>0</v>
      </c>
      <c r="C41" s="6">
        <v>16.54</v>
      </c>
      <c r="D41" s="6"/>
      <c r="E41" s="6"/>
      <c r="F41" s="19"/>
      <c r="G41" s="19"/>
    </row>
    <row r="42" spans="1:10" ht="15.75" hidden="1" customHeight="1">
      <c r="A42" s="16" t="s">
        <v>146</v>
      </c>
      <c r="B42" s="5">
        <f t="shared" si="0"/>
        <v>0</v>
      </c>
      <c r="C42" s="6">
        <v>1328.76</v>
      </c>
      <c r="D42" s="6"/>
      <c r="E42" s="6"/>
      <c r="F42" s="18"/>
      <c r="G42" s="18">
        <f t="shared" ref="G42" si="4">D42+D43+E42+E43-F42</f>
        <v>0</v>
      </c>
    </row>
    <row r="43" spans="1:10" hidden="1">
      <c r="A43" s="17"/>
      <c r="B43" s="5">
        <f t="shared" si="0"/>
        <v>0</v>
      </c>
      <c r="C43" s="6">
        <v>1502.54</v>
      </c>
      <c r="D43" s="6"/>
      <c r="E43" s="6"/>
      <c r="F43" s="19"/>
      <c r="G43" s="19"/>
    </row>
    <row r="44" spans="1:10" ht="16.5" customHeight="1">
      <c r="A44" s="20" t="s">
        <v>147</v>
      </c>
      <c r="B44" s="5">
        <f t="shared" si="0"/>
        <v>3860.6354985519233</v>
      </c>
      <c r="C44" s="6">
        <v>24.17</v>
      </c>
      <c r="D44" s="6">
        <v>93311.56</v>
      </c>
      <c r="E44" s="6">
        <v>-2961.9</v>
      </c>
      <c r="F44" s="18">
        <v>168657.22</v>
      </c>
      <c r="G44" s="18">
        <f t="shared" ref="G44" si="5">D44+D45+E44+E45-F44</f>
        <v>24184.169999999984</v>
      </c>
    </row>
    <row r="45" spans="1:10">
      <c r="A45" s="21"/>
      <c r="B45" s="5">
        <f t="shared" si="0"/>
        <v>3538.9707084468664</v>
      </c>
      <c r="C45" s="6">
        <v>29.36</v>
      </c>
      <c r="D45" s="6">
        <v>103904.18</v>
      </c>
      <c r="E45" s="6">
        <v>-1412.45</v>
      </c>
      <c r="F45" s="19"/>
      <c r="G45" s="19"/>
    </row>
    <row r="46" spans="1:10">
      <c r="A46" s="4" t="s">
        <v>70</v>
      </c>
      <c r="B46" s="5"/>
      <c r="C46" s="6"/>
      <c r="D46" s="6">
        <f>SUM(D34:D45)</f>
        <v>1320804.5</v>
      </c>
      <c r="E46" s="6">
        <f>SUM(E34:E45)</f>
        <v>-7316.8499999999995</v>
      </c>
      <c r="F46" s="6">
        <f>SUM(F34:F45)</f>
        <v>1122684.8800000001</v>
      </c>
      <c r="G46" s="6">
        <f>SUM(G34:G45)</f>
        <v>190802.77000000002</v>
      </c>
    </row>
    <row r="47" spans="1:10" ht="6" customHeight="1"/>
    <row r="49" spans="1:7">
      <c r="A49" s="1" t="s">
        <v>7</v>
      </c>
    </row>
    <row r="51" spans="1:7" ht="64.5" customHeight="1">
      <c r="A51" s="9" t="s">
        <v>8</v>
      </c>
      <c r="B51" s="31" t="s">
        <v>9</v>
      </c>
      <c r="C51" s="26"/>
      <c r="D51" s="31" t="s">
        <v>10</v>
      </c>
      <c r="E51" s="26"/>
      <c r="F51" s="31" t="s">
        <v>11</v>
      </c>
      <c r="G51" s="26"/>
    </row>
    <row r="52" spans="1:7" ht="50.25" customHeight="1">
      <c r="A52" s="9">
        <v>1</v>
      </c>
      <c r="B52" s="37" t="s">
        <v>12</v>
      </c>
      <c r="C52" s="37"/>
      <c r="D52" s="33" t="s">
        <v>13</v>
      </c>
      <c r="E52" s="33"/>
      <c r="F52" s="38">
        <f>0.54*H4*C6</f>
        <v>15371.532000000001</v>
      </c>
      <c r="G52" s="38"/>
    </row>
    <row r="53" spans="1:7" ht="31.5" customHeight="1">
      <c r="A53" s="9">
        <v>2</v>
      </c>
      <c r="B53" s="37" t="s">
        <v>14</v>
      </c>
      <c r="C53" s="37"/>
      <c r="D53" s="33" t="s">
        <v>13</v>
      </c>
      <c r="E53" s="33"/>
      <c r="F53" s="38">
        <f>1.71*H4*C6</f>
        <v>48676.518000000004</v>
      </c>
      <c r="G53" s="38"/>
    </row>
    <row r="54" spans="1:7">
      <c r="A54" s="13">
        <v>3</v>
      </c>
      <c r="B54" s="37" t="s">
        <v>15</v>
      </c>
      <c r="C54" s="37"/>
      <c r="D54" s="33" t="s">
        <v>16</v>
      </c>
      <c r="E54" s="33"/>
      <c r="F54" s="38">
        <f>0.14833333333*H4*C6</f>
        <v>4222.4269999051148</v>
      </c>
      <c r="G54" s="38"/>
    </row>
    <row r="55" spans="1:7" ht="30" customHeight="1">
      <c r="A55" s="13">
        <v>4</v>
      </c>
      <c r="B55" s="37" t="s">
        <v>17</v>
      </c>
      <c r="C55" s="37"/>
      <c r="D55" s="33" t="s">
        <v>106</v>
      </c>
      <c r="E55" s="33"/>
      <c r="F55" s="38">
        <f>0.68*H4*C6</f>
        <v>19356.744000000002</v>
      </c>
      <c r="G55" s="38"/>
    </row>
    <row r="56" spans="1:7" ht="60" customHeight="1">
      <c r="A56" s="13">
        <v>5</v>
      </c>
      <c r="B56" s="37" t="s">
        <v>18</v>
      </c>
      <c r="C56" s="37"/>
      <c r="D56" s="33" t="s">
        <v>19</v>
      </c>
      <c r="E56" s="33"/>
      <c r="F56" s="38">
        <f>0.93*H4*C6</f>
        <v>26473.194000000003</v>
      </c>
      <c r="G56" s="38"/>
    </row>
    <row r="57" spans="1:7" ht="29.25" customHeight="1">
      <c r="A57" s="13">
        <v>6</v>
      </c>
      <c r="B57" s="37" t="s">
        <v>20</v>
      </c>
      <c r="C57" s="37"/>
      <c r="D57" s="33" t="s">
        <v>66</v>
      </c>
      <c r="E57" s="33"/>
      <c r="F57" s="38"/>
      <c r="G57" s="38"/>
    </row>
    <row r="58" spans="1:7" ht="29.25" customHeight="1">
      <c r="A58" s="13">
        <v>7</v>
      </c>
      <c r="B58" s="37" t="s">
        <v>21</v>
      </c>
      <c r="C58" s="37"/>
      <c r="D58" s="31" t="s">
        <v>66</v>
      </c>
      <c r="E58" s="26"/>
      <c r="F58" s="38">
        <f>2.20416666666*H4*C6</f>
        <v>62743.367499810229</v>
      </c>
      <c r="G58" s="38"/>
    </row>
    <row r="59" spans="1:7" ht="45.75" customHeight="1">
      <c r="A59" s="13">
        <v>8</v>
      </c>
      <c r="B59" s="37" t="s">
        <v>22</v>
      </c>
      <c r="C59" s="37"/>
      <c r="D59" s="31" t="s">
        <v>107</v>
      </c>
      <c r="E59" s="26"/>
      <c r="F59" s="38">
        <f>0.2525*H4*C6</f>
        <v>7187.6145000000006</v>
      </c>
      <c r="G59" s="38"/>
    </row>
    <row r="60" spans="1:7" ht="31.5" customHeight="1">
      <c r="A60" s="9"/>
      <c r="B60" s="37" t="s">
        <v>23</v>
      </c>
      <c r="C60" s="37"/>
      <c r="D60" s="33"/>
      <c r="E60" s="33"/>
      <c r="F60" s="38">
        <f>SUM(F52:G59)</f>
        <v>184031.39699971536</v>
      </c>
      <c r="G60" s="38"/>
    </row>
    <row r="62" spans="1:7">
      <c r="A62" s="1" t="s">
        <v>24</v>
      </c>
    </row>
    <row r="64" spans="1:7" ht="44.25" customHeight="1">
      <c r="A64" s="9" t="s">
        <v>8</v>
      </c>
      <c r="B64" s="33" t="s">
        <v>25</v>
      </c>
      <c r="C64" s="33"/>
      <c r="D64" s="31" t="s">
        <v>26</v>
      </c>
      <c r="E64" s="26"/>
      <c r="F64" s="31" t="s">
        <v>27</v>
      </c>
      <c r="G64" s="26"/>
    </row>
    <row r="65" spans="1:7" ht="16.5" customHeight="1">
      <c r="A65" s="9">
        <v>1</v>
      </c>
      <c r="B65" s="32" t="s">
        <v>79</v>
      </c>
      <c r="C65" s="32"/>
      <c r="D65" s="36" t="s">
        <v>80</v>
      </c>
      <c r="E65" s="36"/>
      <c r="F65" s="34">
        <v>5100.3</v>
      </c>
      <c r="G65" s="35"/>
    </row>
    <row r="66" spans="1:7" ht="20.25" customHeight="1">
      <c r="A66" s="9">
        <v>2</v>
      </c>
      <c r="B66" s="32" t="s">
        <v>81</v>
      </c>
      <c r="C66" s="32"/>
      <c r="D66" s="36" t="s">
        <v>80</v>
      </c>
      <c r="E66" s="36"/>
      <c r="F66" s="34">
        <v>1048.94</v>
      </c>
      <c r="G66" s="35"/>
    </row>
    <row r="67" spans="1:7" ht="16.5" customHeight="1">
      <c r="A67" s="11">
        <v>3</v>
      </c>
      <c r="B67" s="32" t="s">
        <v>86</v>
      </c>
      <c r="C67" s="32"/>
      <c r="D67" s="36" t="s">
        <v>82</v>
      </c>
      <c r="E67" s="36"/>
      <c r="F67" s="34">
        <v>6955</v>
      </c>
      <c r="G67" s="35"/>
    </row>
    <row r="68" spans="1:7" ht="47.25" customHeight="1">
      <c r="A68" s="11">
        <v>4</v>
      </c>
      <c r="B68" s="32" t="s">
        <v>83</v>
      </c>
      <c r="C68" s="32"/>
      <c r="D68" s="36" t="s">
        <v>84</v>
      </c>
      <c r="E68" s="36"/>
      <c r="F68" s="34">
        <v>62.8</v>
      </c>
      <c r="G68" s="35"/>
    </row>
    <row r="69" spans="1:7" ht="33" customHeight="1">
      <c r="A69" s="11">
        <v>5</v>
      </c>
      <c r="B69" s="32" t="s">
        <v>85</v>
      </c>
      <c r="C69" s="32"/>
      <c r="D69" s="36" t="s">
        <v>84</v>
      </c>
      <c r="E69" s="36"/>
      <c r="F69" s="34">
        <v>2289.2399999999998</v>
      </c>
      <c r="G69" s="35"/>
    </row>
    <row r="70" spans="1:7" ht="30.75" customHeight="1">
      <c r="A70" s="11">
        <v>6</v>
      </c>
      <c r="B70" s="32" t="s">
        <v>87</v>
      </c>
      <c r="C70" s="32"/>
      <c r="D70" s="36" t="s">
        <v>88</v>
      </c>
      <c r="E70" s="36"/>
      <c r="F70" s="34">
        <v>44.3</v>
      </c>
      <c r="G70" s="35"/>
    </row>
    <row r="71" spans="1:7">
      <c r="A71" s="11">
        <v>7</v>
      </c>
      <c r="B71" s="32" t="s">
        <v>89</v>
      </c>
      <c r="C71" s="32"/>
      <c r="D71" s="36" t="s">
        <v>90</v>
      </c>
      <c r="E71" s="36"/>
      <c r="F71" s="34">
        <v>2858.4</v>
      </c>
      <c r="G71" s="35"/>
    </row>
    <row r="72" spans="1:7">
      <c r="A72" s="11">
        <v>8</v>
      </c>
      <c r="B72" s="32" t="s">
        <v>91</v>
      </c>
      <c r="C72" s="32"/>
      <c r="D72" s="36" t="s">
        <v>90</v>
      </c>
      <c r="E72" s="36"/>
      <c r="F72" s="34">
        <v>4244.2700000000004</v>
      </c>
      <c r="G72" s="35"/>
    </row>
    <row r="73" spans="1:7" ht="33" customHeight="1">
      <c r="A73" s="11">
        <v>9</v>
      </c>
      <c r="B73" s="32" t="s">
        <v>92</v>
      </c>
      <c r="C73" s="32"/>
      <c r="D73" s="36" t="s">
        <v>90</v>
      </c>
      <c r="E73" s="36"/>
      <c r="F73" s="34">
        <v>2455.9299999999998</v>
      </c>
      <c r="G73" s="35"/>
    </row>
    <row r="74" spans="1:7" ht="33" customHeight="1">
      <c r="A74" s="11">
        <v>10</v>
      </c>
      <c r="B74" s="32" t="s">
        <v>92</v>
      </c>
      <c r="C74" s="32"/>
      <c r="D74" s="36" t="s">
        <v>90</v>
      </c>
      <c r="E74" s="36"/>
      <c r="F74" s="34">
        <v>5041.34</v>
      </c>
      <c r="G74" s="35"/>
    </row>
    <row r="75" spans="1:7">
      <c r="A75" s="11">
        <v>11</v>
      </c>
      <c r="B75" s="32" t="s">
        <v>86</v>
      </c>
      <c r="C75" s="32"/>
      <c r="D75" s="36" t="s">
        <v>93</v>
      </c>
      <c r="E75" s="36"/>
      <c r="F75" s="34">
        <v>28702</v>
      </c>
      <c r="G75" s="35"/>
    </row>
    <row r="76" spans="1:7" ht="47.25" customHeight="1">
      <c r="A76" s="11">
        <v>12</v>
      </c>
      <c r="B76" s="32" t="s">
        <v>94</v>
      </c>
      <c r="C76" s="32"/>
      <c r="D76" s="36" t="s">
        <v>93</v>
      </c>
      <c r="E76" s="36"/>
      <c r="F76" s="34">
        <v>1520</v>
      </c>
      <c r="G76" s="35"/>
    </row>
    <row r="77" spans="1:7" ht="33" customHeight="1">
      <c r="A77" s="11">
        <v>13</v>
      </c>
      <c r="B77" s="32" t="s">
        <v>95</v>
      </c>
      <c r="C77" s="32"/>
      <c r="D77" s="36" t="s">
        <v>93</v>
      </c>
      <c r="E77" s="36"/>
      <c r="F77" s="34">
        <v>1638</v>
      </c>
      <c r="G77" s="35"/>
    </row>
    <row r="78" spans="1:7" ht="33" customHeight="1">
      <c r="A78" s="11">
        <v>14</v>
      </c>
      <c r="B78" s="32" t="s">
        <v>137</v>
      </c>
      <c r="C78" s="32"/>
      <c r="D78" s="36" t="s">
        <v>93</v>
      </c>
      <c r="E78" s="36"/>
      <c r="F78" s="34">
        <v>932.77</v>
      </c>
      <c r="G78" s="35"/>
    </row>
    <row r="79" spans="1:7" ht="33.75" customHeight="1">
      <c r="A79" s="11">
        <v>15</v>
      </c>
      <c r="B79" s="32" t="s">
        <v>96</v>
      </c>
      <c r="C79" s="32"/>
      <c r="D79" s="36" t="s">
        <v>93</v>
      </c>
      <c r="E79" s="36"/>
      <c r="F79" s="34">
        <v>4994.82</v>
      </c>
      <c r="G79" s="35"/>
    </row>
    <row r="80" spans="1:7" ht="48" customHeight="1">
      <c r="A80" s="11">
        <v>16</v>
      </c>
      <c r="B80" s="32" t="s">
        <v>97</v>
      </c>
      <c r="C80" s="32"/>
      <c r="D80" s="36" t="s">
        <v>98</v>
      </c>
      <c r="E80" s="36"/>
      <c r="F80" s="34">
        <v>5197.38</v>
      </c>
      <c r="G80" s="35"/>
    </row>
    <row r="81" spans="1:7" ht="33" customHeight="1">
      <c r="A81" s="11">
        <v>17</v>
      </c>
      <c r="B81" s="32" t="s">
        <v>99</v>
      </c>
      <c r="C81" s="32"/>
      <c r="D81" s="36" t="s">
        <v>100</v>
      </c>
      <c r="E81" s="36"/>
      <c r="F81" s="34">
        <v>455.5</v>
      </c>
      <c r="G81" s="35"/>
    </row>
    <row r="82" spans="1:7">
      <c r="A82" s="11">
        <v>18</v>
      </c>
      <c r="B82" s="32" t="s">
        <v>101</v>
      </c>
      <c r="C82" s="32"/>
      <c r="D82" s="36" t="s">
        <v>102</v>
      </c>
      <c r="E82" s="36"/>
      <c r="F82" s="34">
        <v>1228</v>
      </c>
      <c r="G82" s="35"/>
    </row>
    <row r="83" spans="1:7" ht="18.75" customHeight="1">
      <c r="A83" s="11">
        <v>19</v>
      </c>
      <c r="B83" s="32" t="s">
        <v>103</v>
      </c>
      <c r="C83" s="32"/>
      <c r="D83" s="36" t="s">
        <v>102</v>
      </c>
      <c r="E83" s="36"/>
      <c r="F83" s="34">
        <v>12223</v>
      </c>
      <c r="G83" s="35"/>
    </row>
    <row r="84" spans="1:7" ht="33.75" customHeight="1">
      <c r="A84" s="11">
        <v>20</v>
      </c>
      <c r="B84" s="32" t="s">
        <v>104</v>
      </c>
      <c r="C84" s="32"/>
      <c r="D84" s="36" t="s">
        <v>102</v>
      </c>
      <c r="E84" s="36"/>
      <c r="F84" s="34">
        <v>2722.66</v>
      </c>
      <c r="G84" s="35"/>
    </row>
    <row r="85" spans="1:7" ht="34.5" customHeight="1">
      <c r="A85" s="11">
        <v>21</v>
      </c>
      <c r="B85" s="32" t="s">
        <v>105</v>
      </c>
      <c r="C85" s="32"/>
      <c r="D85" s="36" t="s">
        <v>102</v>
      </c>
      <c r="E85" s="36"/>
      <c r="F85" s="34">
        <v>1774.64</v>
      </c>
      <c r="G85" s="35"/>
    </row>
    <row r="86" spans="1:7" ht="35.25" customHeight="1">
      <c r="A86" s="11">
        <v>22</v>
      </c>
      <c r="B86" s="32" t="s">
        <v>135</v>
      </c>
      <c r="C86" s="32"/>
      <c r="D86" s="36" t="s">
        <v>136</v>
      </c>
      <c r="E86" s="36"/>
      <c r="F86" s="34">
        <v>4578.0200000000004</v>
      </c>
      <c r="G86" s="35"/>
    </row>
    <row r="87" spans="1:7" ht="44.25" customHeight="1">
      <c r="A87" s="9"/>
      <c r="B87" s="29" t="s">
        <v>72</v>
      </c>
      <c r="C87" s="30"/>
      <c r="D87" s="31"/>
      <c r="E87" s="26"/>
      <c r="F87" s="25">
        <f>SUM(F65:G86)</f>
        <v>96067.310000000012</v>
      </c>
      <c r="G87" s="26"/>
    </row>
    <row r="89" spans="1:7">
      <c r="A89" s="1" t="s">
        <v>28</v>
      </c>
      <c r="D89" s="7">
        <f>2.1*H4*C6</f>
        <v>59778.180000000008</v>
      </c>
      <c r="E89" s="1" t="s">
        <v>29</v>
      </c>
    </row>
    <row r="90" spans="1:7">
      <c r="A90" s="1" t="s">
        <v>30</v>
      </c>
      <c r="D90" s="7">
        <f>F97*5.3%</f>
        <v>15041.43074</v>
      </c>
      <c r="E90" s="1" t="s">
        <v>29</v>
      </c>
    </row>
    <row r="92" spans="1:7">
      <c r="A92" s="1" t="s">
        <v>43</v>
      </c>
    </row>
    <row r="93" spans="1:7">
      <c r="A93" s="1" t="s">
        <v>74</v>
      </c>
    </row>
    <row r="94" spans="1:7">
      <c r="B94" s="1" t="s">
        <v>42</v>
      </c>
      <c r="F94" s="7">
        <v>337967.45</v>
      </c>
      <c r="G94" s="1" t="s">
        <v>29</v>
      </c>
    </row>
    <row r="96" spans="1:7">
      <c r="A96" s="1" t="s">
        <v>31</v>
      </c>
    </row>
    <row r="97" spans="1:7">
      <c r="B97" s="1" t="s">
        <v>76</v>
      </c>
      <c r="F97" s="7">
        <v>283800.58</v>
      </c>
      <c r="G97" s="1" t="s">
        <v>29</v>
      </c>
    </row>
    <row r="98" spans="1:7">
      <c r="D98" s="7"/>
    </row>
    <row r="99" spans="1:7">
      <c r="A99" s="1" t="s">
        <v>148</v>
      </c>
      <c r="D99" s="7"/>
    </row>
    <row r="100" spans="1:7">
      <c r="A100" s="1" t="s">
        <v>77</v>
      </c>
      <c r="D100" s="7"/>
      <c r="F100" s="7">
        <v>54166.87</v>
      </c>
      <c r="G100" s="1" t="s">
        <v>29</v>
      </c>
    </row>
    <row r="101" spans="1:7">
      <c r="D101" s="7"/>
    </row>
    <row r="102" spans="1:7">
      <c r="A102" s="1" t="s">
        <v>149</v>
      </c>
      <c r="D102" s="7"/>
    </row>
    <row r="103" spans="1:7">
      <c r="A103" s="1" t="s">
        <v>150</v>
      </c>
      <c r="D103" s="7"/>
      <c r="F103" s="7">
        <v>190802.77</v>
      </c>
      <c r="G103" s="1" t="s">
        <v>29</v>
      </c>
    </row>
    <row r="105" spans="1:7">
      <c r="A105" s="1" t="s">
        <v>75</v>
      </c>
    </row>
    <row r="106" spans="1:7">
      <c r="B106" s="1" t="s">
        <v>41</v>
      </c>
      <c r="F106" s="7">
        <f>F60+F87+D89</f>
        <v>339876.88699971535</v>
      </c>
      <c r="G106" s="1" t="s">
        <v>29</v>
      </c>
    </row>
    <row r="108" spans="1:7" ht="30" customHeight="1">
      <c r="A108" s="1" t="s">
        <v>32</v>
      </c>
    </row>
    <row r="109" spans="1:7" ht="32.25" customHeight="1"/>
    <row r="110" spans="1:7" ht="28.5" customHeight="1">
      <c r="A110" s="8" t="s">
        <v>33</v>
      </c>
      <c r="B110" s="27" t="s">
        <v>34</v>
      </c>
      <c r="C110" s="27"/>
      <c r="D110" s="8" t="s">
        <v>35</v>
      </c>
      <c r="E110" s="27" t="s">
        <v>36</v>
      </c>
      <c r="F110" s="27"/>
      <c r="G110" s="8" t="s">
        <v>37</v>
      </c>
    </row>
    <row r="111" spans="1:7" ht="33.75" customHeight="1">
      <c r="A111" s="28" t="s">
        <v>38</v>
      </c>
      <c r="B111" s="24" t="s">
        <v>56</v>
      </c>
      <c r="C111" s="24"/>
      <c r="D111" s="10">
        <v>7</v>
      </c>
      <c r="E111" s="24" t="s">
        <v>58</v>
      </c>
      <c r="F111" s="24"/>
      <c r="G111" s="10">
        <v>6</v>
      </c>
    </row>
    <row r="112" spans="1:7" ht="43.5" customHeight="1">
      <c r="A112" s="28"/>
      <c r="B112" s="24" t="s">
        <v>44</v>
      </c>
      <c r="C112" s="24"/>
      <c r="D112" s="10"/>
      <c r="E112" s="24" t="s">
        <v>58</v>
      </c>
      <c r="F112" s="24"/>
      <c r="G112" s="10"/>
    </row>
    <row r="113" spans="1:7" ht="69" customHeight="1">
      <c r="A113" s="28"/>
      <c r="B113" s="24" t="s">
        <v>45</v>
      </c>
      <c r="C113" s="24"/>
      <c r="D113" s="10"/>
      <c r="E113" s="24" t="s">
        <v>58</v>
      </c>
      <c r="F113" s="24"/>
      <c r="G113" s="10"/>
    </row>
    <row r="114" spans="1:7" ht="37.5" customHeight="1">
      <c r="A114" s="10" t="s">
        <v>46</v>
      </c>
      <c r="B114" s="24" t="s">
        <v>47</v>
      </c>
      <c r="C114" s="24"/>
      <c r="D114" s="10"/>
      <c r="E114" s="24" t="s">
        <v>59</v>
      </c>
      <c r="F114" s="24"/>
      <c r="G114" s="10"/>
    </row>
    <row r="115" spans="1:7" ht="60" customHeight="1">
      <c r="A115" s="28" t="s">
        <v>48</v>
      </c>
      <c r="B115" s="24" t="s">
        <v>57</v>
      </c>
      <c r="C115" s="24"/>
      <c r="D115" s="10">
        <v>13</v>
      </c>
      <c r="E115" s="24" t="s">
        <v>60</v>
      </c>
      <c r="F115" s="24"/>
      <c r="G115" s="10">
        <v>13</v>
      </c>
    </row>
    <row r="116" spans="1:7" ht="33" customHeight="1">
      <c r="A116" s="28"/>
      <c r="B116" s="24" t="s">
        <v>49</v>
      </c>
      <c r="C116" s="24"/>
      <c r="D116" s="10"/>
      <c r="E116" s="24" t="s">
        <v>61</v>
      </c>
      <c r="F116" s="24"/>
      <c r="G116" s="10"/>
    </row>
    <row r="117" spans="1:7" ht="42.75" customHeight="1">
      <c r="A117" s="28"/>
      <c r="B117" s="24" t="s">
        <v>53</v>
      </c>
      <c r="C117" s="24"/>
      <c r="D117" s="10">
        <v>4</v>
      </c>
      <c r="E117" s="24" t="s">
        <v>62</v>
      </c>
      <c r="F117" s="24"/>
      <c r="G117" s="10">
        <v>4</v>
      </c>
    </row>
    <row r="118" spans="1:7" ht="36" customHeight="1">
      <c r="A118" s="28"/>
      <c r="B118" s="24" t="s">
        <v>54</v>
      </c>
      <c r="C118" s="24"/>
      <c r="D118" s="10">
        <v>1</v>
      </c>
      <c r="E118" s="24" t="s">
        <v>63</v>
      </c>
      <c r="F118" s="24"/>
      <c r="G118" s="10">
        <v>1</v>
      </c>
    </row>
    <row r="119" spans="1:7">
      <c r="A119" s="28"/>
      <c r="B119" s="24" t="s">
        <v>55</v>
      </c>
      <c r="C119" s="24"/>
      <c r="D119" s="10">
        <v>1</v>
      </c>
      <c r="E119" s="24" t="s">
        <v>64</v>
      </c>
      <c r="F119" s="24"/>
      <c r="G119" s="10">
        <v>1</v>
      </c>
    </row>
    <row r="120" spans="1:7">
      <c r="A120" s="28"/>
      <c r="B120" s="24" t="s">
        <v>50</v>
      </c>
      <c r="C120" s="24"/>
      <c r="D120" s="10"/>
      <c r="E120" s="24" t="s">
        <v>65</v>
      </c>
      <c r="F120" s="24"/>
      <c r="G120" s="10"/>
    </row>
    <row r="121" spans="1:7">
      <c r="A121" s="28"/>
      <c r="B121" s="24" t="s">
        <v>51</v>
      </c>
      <c r="C121" s="24"/>
      <c r="D121" s="10"/>
      <c r="E121" s="24" t="s">
        <v>60</v>
      </c>
      <c r="F121" s="24"/>
      <c r="G121" s="10"/>
    </row>
    <row r="122" spans="1:7">
      <c r="A122" s="28"/>
      <c r="B122" s="24" t="s">
        <v>52</v>
      </c>
      <c r="C122" s="24"/>
      <c r="D122" s="10">
        <v>3</v>
      </c>
      <c r="E122" s="24"/>
      <c r="F122" s="24"/>
      <c r="G122" s="10">
        <v>3</v>
      </c>
    </row>
    <row r="125" spans="1:7">
      <c r="A125" s="1" t="s">
        <v>68</v>
      </c>
      <c r="F125" s="1" t="s">
        <v>67</v>
      </c>
    </row>
    <row r="127" spans="1:7">
      <c r="A127" s="1" t="s">
        <v>71</v>
      </c>
      <c r="F12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5">
    <mergeCell ref="D74:E74"/>
    <mergeCell ref="D75:E75"/>
    <mergeCell ref="D76:E76"/>
    <mergeCell ref="F74:G74"/>
    <mergeCell ref="F75:G75"/>
    <mergeCell ref="F76:G76"/>
    <mergeCell ref="F85:G85"/>
    <mergeCell ref="F86:G86"/>
    <mergeCell ref="D85:E85"/>
    <mergeCell ref="D86:E86"/>
    <mergeCell ref="F77:G77"/>
    <mergeCell ref="F78:G78"/>
    <mergeCell ref="F79:G79"/>
    <mergeCell ref="F80:G80"/>
    <mergeCell ref="F81:G81"/>
    <mergeCell ref="F82:G82"/>
    <mergeCell ref="F83:G83"/>
    <mergeCell ref="F84:G84"/>
    <mergeCell ref="D77:E77"/>
    <mergeCell ref="D78:E78"/>
    <mergeCell ref="D79:E79"/>
    <mergeCell ref="D80:E80"/>
    <mergeCell ref="D81:E81"/>
    <mergeCell ref="D82:E82"/>
    <mergeCell ref="D83:E83"/>
    <mergeCell ref="D84:E84"/>
    <mergeCell ref="A1:G1"/>
    <mergeCell ref="A2:G2"/>
    <mergeCell ref="A3:G3"/>
    <mergeCell ref="A4:G4"/>
    <mergeCell ref="B51:C51"/>
    <mergeCell ref="D51:E51"/>
    <mergeCell ref="F51:G51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A17:D17"/>
    <mergeCell ref="E17:F17"/>
    <mergeCell ref="A18:D18"/>
    <mergeCell ref="E18:F18"/>
    <mergeCell ref="A19:D19"/>
    <mergeCell ref="E19:F19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9:C59"/>
    <mergeCell ref="D59:E59"/>
    <mergeCell ref="F59:G59"/>
    <mergeCell ref="B60:C60"/>
    <mergeCell ref="D60:E60"/>
    <mergeCell ref="F60:G60"/>
    <mergeCell ref="D65:E65"/>
    <mergeCell ref="D66:E66"/>
    <mergeCell ref="D67:E67"/>
    <mergeCell ref="F65:G65"/>
    <mergeCell ref="F66:G66"/>
    <mergeCell ref="F67:G67"/>
    <mergeCell ref="B68:C68"/>
    <mergeCell ref="B69:C69"/>
    <mergeCell ref="B70:C70"/>
    <mergeCell ref="B71:C71"/>
    <mergeCell ref="B72:C72"/>
    <mergeCell ref="B73:C73"/>
    <mergeCell ref="B64:C64"/>
    <mergeCell ref="D64:E64"/>
    <mergeCell ref="F64:G64"/>
    <mergeCell ref="B65:C65"/>
    <mergeCell ref="B66:C66"/>
    <mergeCell ref="B67:C67"/>
    <mergeCell ref="F68:G68"/>
    <mergeCell ref="F69:G69"/>
    <mergeCell ref="F70:G70"/>
    <mergeCell ref="F71:G71"/>
    <mergeCell ref="F72:G72"/>
    <mergeCell ref="F73:G73"/>
    <mergeCell ref="D68:E68"/>
    <mergeCell ref="D69:E69"/>
    <mergeCell ref="D70:E70"/>
    <mergeCell ref="D71:E71"/>
    <mergeCell ref="D72:E72"/>
    <mergeCell ref="D73:E73"/>
    <mergeCell ref="B81:C81"/>
    <mergeCell ref="B82:C82"/>
    <mergeCell ref="B83:C83"/>
    <mergeCell ref="B84:C84"/>
    <mergeCell ref="B74:C74"/>
    <mergeCell ref="B75:C75"/>
    <mergeCell ref="B76:C76"/>
    <mergeCell ref="B77:C77"/>
    <mergeCell ref="B78:C78"/>
    <mergeCell ref="B79:C79"/>
    <mergeCell ref="A115:A122"/>
    <mergeCell ref="B115:C115"/>
    <mergeCell ref="E115:F115"/>
    <mergeCell ref="B116:C116"/>
    <mergeCell ref="E116:F116"/>
    <mergeCell ref="B117:C117"/>
    <mergeCell ref="E117:F117"/>
    <mergeCell ref="B121:C121"/>
    <mergeCell ref="E121:F121"/>
    <mergeCell ref="B122:C122"/>
    <mergeCell ref="E122:F122"/>
    <mergeCell ref="B118:C118"/>
    <mergeCell ref="E118:F118"/>
    <mergeCell ref="B119:C119"/>
    <mergeCell ref="E119:F119"/>
    <mergeCell ref="B120:C120"/>
    <mergeCell ref="E120:F120"/>
    <mergeCell ref="A22:B22"/>
    <mergeCell ref="C22:D22"/>
    <mergeCell ref="E22:F22"/>
    <mergeCell ref="C23:D23"/>
    <mergeCell ref="E23:F23"/>
    <mergeCell ref="C24:D24"/>
    <mergeCell ref="E24:F24"/>
    <mergeCell ref="B114:C114"/>
    <mergeCell ref="E114:F114"/>
    <mergeCell ref="F87:G87"/>
    <mergeCell ref="B110:C110"/>
    <mergeCell ref="E110:F110"/>
    <mergeCell ref="A111:A113"/>
    <mergeCell ref="B111:C111"/>
    <mergeCell ref="E111:F111"/>
    <mergeCell ref="B112:C112"/>
    <mergeCell ref="E112:F112"/>
    <mergeCell ref="B113:C113"/>
    <mergeCell ref="E113:F113"/>
    <mergeCell ref="B87:C87"/>
    <mergeCell ref="D87:E87"/>
    <mergeCell ref="B85:C85"/>
    <mergeCell ref="B86:C86"/>
    <mergeCell ref="B80:C80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  <mergeCell ref="A44:A45"/>
    <mergeCell ref="F44:F45"/>
    <mergeCell ref="G44:G4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2014-03-02T09:38:56Z</dcterms:modified>
</cp:coreProperties>
</file>