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597"/>
  </bookViews>
  <sheets>
    <sheet name="1" sheetId="11" r:id="rId1"/>
  </sheets>
  <calcPr calcId="124519"/>
</workbook>
</file>

<file path=xl/calcChain.xml><?xml version="1.0" encoding="utf-8"?>
<calcChain xmlns="http://schemas.openxmlformats.org/spreadsheetml/2006/main">
  <c r="G47" i="11"/>
  <c r="G45"/>
  <c r="G43"/>
  <c r="G41"/>
  <c r="G39"/>
  <c r="G37"/>
  <c r="F49"/>
  <c r="E49"/>
  <c r="D49"/>
  <c r="B48"/>
  <c r="B47"/>
  <c r="B46"/>
  <c r="B45"/>
  <c r="B44"/>
  <c r="B43"/>
  <c r="B42"/>
  <c r="B41"/>
  <c r="B40"/>
  <c r="B39"/>
  <c r="B38"/>
  <c r="B37"/>
  <c r="C6"/>
  <c r="F58" s="1"/>
  <c r="D112" l="1"/>
  <c r="G49"/>
  <c r="F61"/>
  <c r="F55"/>
  <c r="F57"/>
  <c r="F62"/>
  <c r="F56"/>
  <c r="F59"/>
  <c r="F110"/>
  <c r="D113"/>
  <c r="F63" l="1"/>
  <c r="F129" s="1"/>
</calcChain>
</file>

<file path=xl/sharedStrings.xml><?xml version="1.0" encoding="utf-8"?>
<sst xmlns="http://schemas.openxmlformats.org/spreadsheetml/2006/main" count="228" uniqueCount="170">
  <si>
    <t>ОТЧЕТ</t>
  </si>
  <si>
    <t>I. Оказание коммунальных услуг</t>
  </si>
  <si>
    <t>кв.м</t>
  </si>
  <si>
    <t>Виды оказанных коммунальных услуг</t>
  </si>
  <si>
    <t>Сумма снижения по различным причинам, руб</t>
  </si>
  <si>
    <t xml:space="preserve">о выполнении управляющей организацией договора управления </t>
  </si>
  <si>
    <t>Общая площадь МКД -</t>
  </si>
  <si>
    <t>II. Работы (услуги) по содержанию общего имущества многоквартирного дома</t>
  </si>
  <si>
    <t>№ п/п</t>
  </si>
  <si>
    <t>Наименование работ (услуг)</t>
  </si>
  <si>
    <t>Количество выполняемых работ</t>
  </si>
  <si>
    <t>Расходы управляющей организации на выполнение работ(услуг) по содержанию, руб</t>
  </si>
  <si>
    <t>Содержание помещений общего пользования, в т.ч.подметание полов</t>
  </si>
  <si>
    <t>6 раз в неделю</t>
  </si>
  <si>
    <t>Уборка придомовой территории</t>
  </si>
  <si>
    <t>Обслуживание газовых сетей</t>
  </si>
  <si>
    <t>1 раз в год</t>
  </si>
  <si>
    <t>Технический осмотр зданий и инженерного оборудования</t>
  </si>
  <si>
    <t>Аварийное обслуживание</t>
  </si>
  <si>
    <t>по мере необходимости, в течении 2 часов с момента получения заявки</t>
  </si>
  <si>
    <t>Содержание и текущий ремонт лифтов</t>
  </si>
  <si>
    <t>Вывоз твердых бытовых отходов</t>
  </si>
  <si>
    <t>Проверка и ремонт коллективных приборов учета</t>
  </si>
  <si>
    <t>ИТОГО по содержанию общего имущества дома</t>
  </si>
  <si>
    <t>III. Работы по текущему ремонту общего имущества в доме</t>
  </si>
  <si>
    <t xml:space="preserve">Наименование работ </t>
  </si>
  <si>
    <t>Дата проведения работ</t>
  </si>
  <si>
    <t>Расходы управляющей организации на выполнение работ руб</t>
  </si>
  <si>
    <t xml:space="preserve">IV.  Расходы Управляющей организации     </t>
  </si>
  <si>
    <t>руб</t>
  </si>
  <si>
    <t>в т.ч. расходы по ОГУП "ТТЭР" составили</t>
  </si>
  <si>
    <t xml:space="preserve">       Оплачено жителями за содержание и текущий ремонт общего имущества </t>
  </si>
  <si>
    <t>VI. Работа Управляющей организации с письменными обращениями собственников.</t>
  </si>
  <si>
    <t>Виды обращений</t>
  </si>
  <si>
    <t>Вопросы, поставленные в обращениях</t>
  </si>
  <si>
    <t>Количество поступивших обращений по изложенным вопросам</t>
  </si>
  <si>
    <t>Меры, предпринимаемые управляющей организацией по вопросам, поставленным в обращениях</t>
  </si>
  <si>
    <t>Количество решенных вопросов</t>
  </si>
  <si>
    <t>Жалоба</t>
  </si>
  <si>
    <t>Электроснабжение,кВт</t>
  </si>
  <si>
    <t>Теплоснабжение, Гкал</t>
  </si>
  <si>
    <t>ремонту общего имущества дома-</t>
  </si>
  <si>
    <t>дома по договору управления -</t>
  </si>
  <si>
    <t>V.  Финансовый результат по многоквартирному дому</t>
  </si>
  <si>
    <t>2) по конструктивных элементам здания</t>
  </si>
  <si>
    <t>3) по температурному режиму,циркуляции ГВС</t>
  </si>
  <si>
    <t>Предложения</t>
  </si>
  <si>
    <t>1) по проведению общего собрания собственников</t>
  </si>
  <si>
    <t xml:space="preserve">Заявления </t>
  </si>
  <si>
    <t>2) выдача списков собственников дома для проведения общего собрания, договора управления</t>
  </si>
  <si>
    <t>6) представление отчетов УО по дому, планов работ, стоимость работ</t>
  </si>
  <si>
    <t>7) внесение изменений в лицевые счета</t>
  </si>
  <si>
    <t>8) прочие</t>
  </si>
  <si>
    <t>3) установка и опломбирование индивидуальных приборов учета</t>
  </si>
  <si>
    <t>4) пояснение произведенных расчетов за коммунальные услуги</t>
  </si>
  <si>
    <t>5) рестукторизация задолженности</t>
  </si>
  <si>
    <t>1) по внутридомовым инженерным сетям</t>
  </si>
  <si>
    <t>1)  на перерасчет коммунальных услуг при временном отсутствии</t>
  </si>
  <si>
    <t>Осмотр, установление причины и устранение ее</t>
  </si>
  <si>
    <t>Проведение общего собрания собственников</t>
  </si>
  <si>
    <t>Формирование и направление данных в ОГУП "ТТЭР"</t>
  </si>
  <si>
    <t>Выдача списков собственников дома для проведения общего собрания с последующим оформлением протокола, договора управления</t>
  </si>
  <si>
    <t xml:space="preserve"> Установка и опломбирование индивидуальных приборов учета</t>
  </si>
  <si>
    <t>Пояснение произведенных расчетов за коммунальные услуги со ссылкой на действующее законодательство</t>
  </si>
  <si>
    <t>Оформление реструкторизации задолженности</t>
  </si>
  <si>
    <t>Представление отчетов УО по дому, планов работ, стоимость работ</t>
  </si>
  <si>
    <t>ежедневно</t>
  </si>
  <si>
    <t>О.В.Толмачев</t>
  </si>
  <si>
    <t xml:space="preserve">Генеральный директор </t>
  </si>
  <si>
    <t>О.В.Котова</t>
  </si>
  <si>
    <t>ИТОГО</t>
  </si>
  <si>
    <t>Начальник пл.-произв.отдела</t>
  </si>
  <si>
    <t>ИТОГО по текущему ремонту общего имущества дома</t>
  </si>
  <si>
    <t>за период с 01.01.2013 г. по 31.12.2013 г.</t>
  </si>
  <si>
    <t xml:space="preserve">       Итого начислено за 2013 год по содержанию и текущему ремонту общего имущества</t>
  </si>
  <si>
    <t xml:space="preserve">       Общая стоимость представленных услуг за 2013 год по управлению, содержанию и текущему </t>
  </si>
  <si>
    <t>дома за 2013 год -</t>
  </si>
  <si>
    <t>общего имущества дома" составила на 01.03.2014г-</t>
  </si>
  <si>
    <t xml:space="preserve">многоквартирным домом № 2а по улице Колхозная </t>
  </si>
  <si>
    <t xml:space="preserve">подвал прочистка лежака канализации </t>
  </si>
  <si>
    <t>Январь</t>
  </si>
  <si>
    <t>подвал прочистка засора канализации</t>
  </si>
  <si>
    <t>Март</t>
  </si>
  <si>
    <t>подвал замена стояка отопления</t>
  </si>
  <si>
    <t>Апрель</t>
  </si>
  <si>
    <t>подвал прочистка засора лежака канализации,замена стояка канализации</t>
  </si>
  <si>
    <t>подвал ремонт лежака ГВС</t>
  </si>
  <si>
    <t>кв.24 замена врезки ХВ</t>
  </si>
  <si>
    <t>Май</t>
  </si>
  <si>
    <t>кв.72 замена врезки ХВ</t>
  </si>
  <si>
    <t>кв.57 регистрация счетчиков ХВ и ГВС в кол-ве 2 шт.,установка пломб</t>
  </si>
  <si>
    <t>ремонт ступеней и входной площадки</t>
  </si>
  <si>
    <t>Июнь</t>
  </si>
  <si>
    <t>установка доски объявлений</t>
  </si>
  <si>
    <t>кв.85,86,73,13 ремонт мягкой кровли</t>
  </si>
  <si>
    <t>подвал замена стояков отопления</t>
  </si>
  <si>
    <t>кв.28 замена врезки ХВ</t>
  </si>
  <si>
    <t>подвал замена стояка канализации</t>
  </si>
  <si>
    <t>Июль</t>
  </si>
  <si>
    <t>кв.55 прочистка вент.канала на кухне</t>
  </si>
  <si>
    <t xml:space="preserve">кв.13 устройство покрытия пилонов </t>
  </si>
  <si>
    <t>Август</t>
  </si>
  <si>
    <t>установка сетки на подвальные окна</t>
  </si>
  <si>
    <t>подвал замена  стояка канализации</t>
  </si>
  <si>
    <t>ремонт щита этажного</t>
  </si>
  <si>
    <t>Сентябрь</t>
  </si>
  <si>
    <t>ремонт столбиков кирпичных под лежаки канализации</t>
  </si>
  <si>
    <t>подвал ремонт задвижек отполения</t>
  </si>
  <si>
    <t>Октябрь</t>
  </si>
  <si>
    <t>ремонт щита этажного,замена автоматов,ремонт освещения площадок</t>
  </si>
  <si>
    <t>кв.39 прочистка вент.канала на кухне</t>
  </si>
  <si>
    <t>Ноябрь</t>
  </si>
  <si>
    <t>кв.74 прочистка вент.канала на кухне</t>
  </si>
  <si>
    <t>ремонт мягкой кровли</t>
  </si>
  <si>
    <t>осенний,весенний              по мере необходимости</t>
  </si>
  <si>
    <t>по мере необходимости</t>
  </si>
  <si>
    <t>в том числе</t>
  </si>
  <si>
    <t>жилые помещения</t>
  </si>
  <si>
    <t>нежилые помещения</t>
  </si>
  <si>
    <t>Кол-во этажей МКД -</t>
  </si>
  <si>
    <t>Кол-во подъездов в МКД -</t>
  </si>
  <si>
    <t>Кол-во квартир в МКД -</t>
  </si>
  <si>
    <t>Площадь межквартирных лестничных площадок, лестниц-</t>
  </si>
  <si>
    <t>Площадь подвалов-</t>
  </si>
  <si>
    <t>Площадь придомовой территории-</t>
  </si>
  <si>
    <t>Наличие общедомовых приборов учета в МКД:</t>
  </si>
  <si>
    <t>Наименование прибора учета</t>
  </si>
  <si>
    <t>Дата ввода в эксплуатацию</t>
  </si>
  <si>
    <t>общедомовый прибор учета электрической энергии</t>
  </si>
  <si>
    <t>общедомовый прибор учета тепловой энергии</t>
  </si>
  <si>
    <t>общедомовый прибор учета холодного водоснабжения</t>
  </si>
  <si>
    <t>общедомовый прибор учета горячего водоснабжения</t>
  </si>
  <si>
    <t>Количество установленных индивидуальных приборов учета в МКД:</t>
  </si>
  <si>
    <t>Наименование коммунальной услуги</t>
  </si>
  <si>
    <t>По состоянию на начало отчетного периода</t>
  </si>
  <si>
    <t>По состоянию на конец отчетного периода</t>
  </si>
  <si>
    <t>Электрическая энергия</t>
  </si>
  <si>
    <t>Холодное водоснабжение</t>
  </si>
  <si>
    <t>Горячее водоснабжение</t>
  </si>
  <si>
    <t>Договор управления МКД:</t>
  </si>
  <si>
    <t>Плата за содержание и текущий ремонт общего имущества дома составила по МКД:</t>
  </si>
  <si>
    <t>с 1 января 2013г -</t>
  </si>
  <si>
    <t>руб с 1 кв.м общей площади</t>
  </si>
  <si>
    <t>с 1 августа 2013г -</t>
  </si>
  <si>
    <t>подвал прочистка лежака канализации от колодца до дома</t>
  </si>
  <si>
    <t>01.11.2009г.</t>
  </si>
  <si>
    <t>310 от 22.12.08г.</t>
  </si>
  <si>
    <t>отогрев ливневок у подъездов</t>
  </si>
  <si>
    <t>Декабрь</t>
  </si>
  <si>
    <t>подвал прочистка лежака канализации</t>
  </si>
  <si>
    <t>кв.6 прочистка врезки ХВ</t>
  </si>
  <si>
    <t>кв.58 регистрация счетчиков ХВ и ГВС,установка пломб</t>
  </si>
  <si>
    <t>подвал ремонт с/отопления</t>
  </si>
  <si>
    <t>подъезд ремонт эл.проводки</t>
  </si>
  <si>
    <t>кв.15 ремонт мягкой кровли балкона</t>
  </si>
  <si>
    <t>01.10.2008г.</t>
  </si>
  <si>
    <t>01.01.2010г.</t>
  </si>
  <si>
    <t>Объем представленных коммунальных услуг за 2013 год</t>
  </si>
  <si>
    <t xml:space="preserve">  Тариф, руб                 с 01.01.2013г по 30.06.2013г, с 01.07.2013г по 31.12.2013г</t>
  </si>
  <si>
    <t>Сумма начисленная за коммуналь- ную услугу, руб</t>
  </si>
  <si>
    <t>Сумма оплаченная потребителем, руб</t>
  </si>
  <si>
    <t>Величина задолженности потребителей за коммунальную услуга за 2013 год, руб</t>
  </si>
  <si>
    <r>
      <t>Хол.водоснабжение,м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</si>
  <si>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Горячее водоснабжение (вода) ,м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</si>
  <si>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Горячее водоснабжение (тепло) ,м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</si>
  <si>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Водоотведение,м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</si>
  <si>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t>дератизация и дезинсекция</t>
  </si>
  <si>
    <t xml:space="preserve">      Задолженность жителей за 2013 год по услуге "содержание и текущий ремонт</t>
  </si>
  <si>
    <t xml:space="preserve">      Задолженность жителей за 2013 год по коммунальным услугам</t>
  </si>
  <si>
    <t xml:space="preserve"> составила на 01.03.2014г-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</si>
</sst>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2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" fontId="4" fillId="0" borderId="2" xfId="0" applyNumberFormat="1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4" fontId="3" fillId="0" borderId="4" xfId="0" applyNumberFormat="1" applyFont="1" applyBorder="1" applyAlignment="1">
      <alignment horizontal="center" vertical="center"/>
    </xf>
    <xf numFmtId="4" fontId="3" fillId="0" borderId="5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0"/>
  <sheetViews>
    <sheetView tabSelected="1" topLeftCell="A121" workbookViewId="0">
      <selection activeCell="A130" sqref="A130:XFD132"/>
    </sheetView>
  </sheetViews>
  <sheetFormatPr defaultRowHeight="15.75"/>
  <cols>
    <col min="1" max="1" width="19.140625" style="1" customWidth="1"/>
    <col min="2" max="2" width="13.42578125" style="1" customWidth="1"/>
    <col min="3" max="3" width="13.7109375" style="1" customWidth="1"/>
    <col min="4" max="4" width="11.28515625" style="1" customWidth="1"/>
    <col min="5" max="5" width="12.28515625" style="1" customWidth="1"/>
    <col min="6" max="7" width="14.7109375" style="1" customWidth="1"/>
    <col min="8" max="8" width="0" style="1" hidden="1" customWidth="1"/>
    <col min="9" max="16384" width="9.140625" style="1"/>
  </cols>
  <sheetData>
    <row r="1" spans="1:8">
      <c r="A1" s="36" t="s">
        <v>0</v>
      </c>
      <c r="B1" s="36"/>
      <c r="C1" s="36"/>
      <c r="D1" s="36"/>
      <c r="E1" s="36"/>
      <c r="F1" s="36"/>
      <c r="G1" s="36"/>
    </row>
    <row r="2" spans="1:8">
      <c r="A2" s="36" t="s">
        <v>5</v>
      </c>
      <c r="B2" s="36"/>
      <c r="C2" s="36"/>
      <c r="D2" s="36"/>
      <c r="E2" s="36"/>
      <c r="F2" s="36"/>
      <c r="G2" s="36"/>
    </row>
    <row r="3" spans="1:8">
      <c r="A3" s="36" t="s">
        <v>78</v>
      </c>
      <c r="B3" s="36"/>
      <c r="C3" s="36"/>
      <c r="D3" s="36"/>
      <c r="E3" s="36"/>
      <c r="F3" s="36"/>
      <c r="G3" s="36"/>
    </row>
    <row r="4" spans="1:8">
      <c r="A4" s="36" t="s">
        <v>73</v>
      </c>
      <c r="B4" s="36"/>
      <c r="C4" s="36"/>
      <c r="D4" s="36"/>
      <c r="E4" s="36"/>
      <c r="F4" s="36"/>
      <c r="G4" s="36"/>
      <c r="H4" s="12">
        <v>12</v>
      </c>
    </row>
    <row r="5" spans="1:8" ht="11.25" customHeight="1"/>
    <row r="6" spans="1:8">
      <c r="A6" s="1" t="s">
        <v>6</v>
      </c>
      <c r="C6" s="3">
        <f>D7+D8</f>
        <v>3994.8</v>
      </c>
      <c r="D6" s="1" t="s">
        <v>2</v>
      </c>
    </row>
    <row r="7" spans="1:8">
      <c r="A7" s="1" t="s">
        <v>116</v>
      </c>
      <c r="B7" s="1" t="s">
        <v>117</v>
      </c>
      <c r="C7" s="3"/>
      <c r="D7" s="1">
        <v>3994.8</v>
      </c>
      <c r="E7" s="1" t="s">
        <v>2</v>
      </c>
    </row>
    <row r="8" spans="1:8">
      <c r="B8" s="1" t="s">
        <v>118</v>
      </c>
      <c r="C8" s="3"/>
      <c r="D8" s="1">
        <v>0</v>
      </c>
      <c r="E8" s="1" t="s">
        <v>2</v>
      </c>
    </row>
    <row r="9" spans="1:8">
      <c r="A9" s="1" t="s">
        <v>119</v>
      </c>
      <c r="C9" s="1">
        <v>5</v>
      </c>
    </row>
    <row r="10" spans="1:8">
      <c r="A10" s="1" t="s">
        <v>120</v>
      </c>
      <c r="C10" s="1">
        <v>6</v>
      </c>
    </row>
    <row r="11" spans="1:8">
      <c r="A11" s="1" t="s">
        <v>121</v>
      </c>
      <c r="C11" s="1">
        <v>87</v>
      </c>
    </row>
    <row r="12" spans="1:8">
      <c r="A12" s="1" t="s">
        <v>122</v>
      </c>
      <c r="E12" s="1">
        <v>500</v>
      </c>
      <c r="F12" s="1" t="s">
        <v>2</v>
      </c>
    </row>
    <row r="13" spans="1:8">
      <c r="A13" s="1" t="s">
        <v>123</v>
      </c>
      <c r="B13" s="1">
        <v>1208</v>
      </c>
      <c r="C13" s="1" t="s">
        <v>2</v>
      </c>
    </row>
    <row r="14" spans="1:8">
      <c r="A14" s="1" t="s">
        <v>124</v>
      </c>
      <c r="D14" s="1">
        <v>3600</v>
      </c>
      <c r="E14" s="1" t="s">
        <v>2</v>
      </c>
    </row>
    <row r="16" spans="1:8">
      <c r="A16" s="1" t="s">
        <v>125</v>
      </c>
    </row>
    <row r="17" spans="1:6">
      <c r="A17" s="18" t="s">
        <v>126</v>
      </c>
      <c r="B17" s="18"/>
      <c r="C17" s="18"/>
      <c r="D17" s="18"/>
      <c r="E17" s="18" t="s">
        <v>127</v>
      </c>
      <c r="F17" s="18"/>
    </row>
    <row r="18" spans="1:6">
      <c r="A18" s="19" t="s">
        <v>128</v>
      </c>
      <c r="B18" s="19"/>
      <c r="C18" s="19"/>
      <c r="D18" s="19"/>
      <c r="E18" s="18" t="s">
        <v>156</v>
      </c>
      <c r="F18" s="18"/>
    </row>
    <row r="19" spans="1:6">
      <c r="A19" s="19" t="s">
        <v>129</v>
      </c>
      <c r="B19" s="19"/>
      <c r="C19" s="19"/>
      <c r="D19" s="19"/>
      <c r="E19" s="18" t="s">
        <v>155</v>
      </c>
      <c r="F19" s="18"/>
    </row>
    <row r="20" spans="1:6">
      <c r="A20" s="19" t="s">
        <v>130</v>
      </c>
      <c r="B20" s="19"/>
      <c r="C20" s="19"/>
      <c r="D20" s="19"/>
      <c r="E20" s="18" t="s">
        <v>145</v>
      </c>
      <c r="F20" s="18"/>
    </row>
    <row r="21" spans="1:6">
      <c r="A21" s="19" t="s">
        <v>131</v>
      </c>
      <c r="B21" s="19"/>
      <c r="C21" s="19"/>
      <c r="D21" s="19"/>
      <c r="E21" s="18" t="s">
        <v>156</v>
      </c>
      <c r="F21" s="18"/>
    </row>
    <row r="23" spans="1:6">
      <c r="A23" s="1" t="s">
        <v>132</v>
      </c>
    </row>
    <row r="24" spans="1:6" ht="31.5" customHeight="1">
      <c r="A24" s="20" t="s">
        <v>133</v>
      </c>
      <c r="B24" s="20"/>
      <c r="C24" s="20" t="s">
        <v>134</v>
      </c>
      <c r="D24" s="20"/>
      <c r="E24" s="20" t="s">
        <v>135</v>
      </c>
      <c r="F24" s="20"/>
    </row>
    <row r="25" spans="1:6">
      <c r="A25" s="14" t="s">
        <v>136</v>
      </c>
      <c r="B25" s="14"/>
      <c r="C25" s="18">
        <v>84</v>
      </c>
      <c r="D25" s="18"/>
      <c r="E25" s="18">
        <v>85</v>
      </c>
      <c r="F25" s="18"/>
    </row>
    <row r="26" spans="1:6">
      <c r="A26" s="14" t="s">
        <v>137</v>
      </c>
      <c r="B26" s="14"/>
      <c r="C26" s="18">
        <v>105</v>
      </c>
      <c r="D26" s="18"/>
      <c r="E26" s="18">
        <v>114</v>
      </c>
      <c r="F26" s="18"/>
    </row>
    <row r="27" spans="1:6">
      <c r="A27" s="14" t="s">
        <v>138</v>
      </c>
      <c r="B27" s="14"/>
      <c r="C27" s="18">
        <v>65</v>
      </c>
      <c r="D27" s="18"/>
      <c r="E27" s="18">
        <v>74</v>
      </c>
      <c r="F27" s="18"/>
    </row>
    <row r="29" spans="1:6">
      <c r="A29" s="1" t="s">
        <v>139</v>
      </c>
      <c r="C29" s="1" t="s">
        <v>146</v>
      </c>
    </row>
    <row r="31" spans="1:6">
      <c r="A31" s="1" t="s">
        <v>140</v>
      </c>
    </row>
    <row r="32" spans="1:6">
      <c r="B32" s="1" t="s">
        <v>141</v>
      </c>
      <c r="D32" s="15">
        <v>13</v>
      </c>
      <c r="E32" s="1" t="s">
        <v>142</v>
      </c>
    </row>
    <row r="33" spans="1:10">
      <c r="B33" s="1" t="s">
        <v>143</v>
      </c>
      <c r="D33" s="1">
        <v>14.56</v>
      </c>
      <c r="E33" s="1" t="s">
        <v>142</v>
      </c>
    </row>
    <row r="34" spans="1:10" ht="18" customHeight="1">
      <c r="C34" s="3"/>
    </row>
    <row r="35" spans="1:10">
      <c r="A35" s="1" t="s">
        <v>1</v>
      </c>
    </row>
    <row r="36" spans="1:10" ht="98.25" customHeight="1">
      <c r="A36" s="16" t="s">
        <v>3</v>
      </c>
      <c r="B36" s="16" t="s">
        <v>157</v>
      </c>
      <c r="C36" s="16" t="s">
        <v>158</v>
      </c>
      <c r="D36" s="16" t="s">
        <v>159</v>
      </c>
      <c r="E36" s="16" t="s">
        <v>4</v>
      </c>
      <c r="F36" s="16" t="s">
        <v>160</v>
      </c>
      <c r="G36" s="16" t="s">
        <v>161</v>
      </c>
      <c r="H36" s="2"/>
      <c r="I36" s="2"/>
      <c r="J36" s="2"/>
    </row>
    <row r="37" spans="1:10">
      <c r="A37" s="37" t="s">
        <v>39</v>
      </c>
      <c r="B37" s="5">
        <f>D37/C37</f>
        <v>70534.953307392992</v>
      </c>
      <c r="C37" s="6">
        <v>2.57</v>
      </c>
      <c r="D37" s="6">
        <v>181274.83</v>
      </c>
      <c r="E37" s="6">
        <v>-753.24</v>
      </c>
      <c r="F37" s="39">
        <v>386016.07</v>
      </c>
      <c r="G37" s="39">
        <f>D37+D38+E37+E38-F37</f>
        <v>2527.8699999999953</v>
      </c>
    </row>
    <row r="38" spans="1:10">
      <c r="A38" s="38"/>
      <c r="B38" s="5">
        <f>D38/C38</f>
        <v>70516.05084745762</v>
      </c>
      <c r="C38" s="6">
        <v>2.95</v>
      </c>
      <c r="D38" s="6">
        <v>208022.35</v>
      </c>
      <c r="E38" s="6"/>
      <c r="F38" s="40"/>
      <c r="G38" s="40"/>
    </row>
    <row r="39" spans="1:10">
      <c r="A39" s="37" t="s">
        <v>40</v>
      </c>
      <c r="B39" s="5">
        <f t="shared" ref="B39:B48" si="0">D39/C39</f>
        <v>300.40001204130169</v>
      </c>
      <c r="C39" s="6">
        <v>1328.76</v>
      </c>
      <c r="D39" s="6">
        <v>399159.52</v>
      </c>
      <c r="E39" s="6"/>
      <c r="F39" s="39">
        <v>680909.03</v>
      </c>
      <c r="G39" s="39">
        <f t="shared" ref="G39" si="1">D39+D40+E39+E40-F39</f>
        <v>6407.6899999999441</v>
      </c>
    </row>
    <row r="40" spans="1:10">
      <c r="A40" s="38"/>
      <c r="B40" s="5">
        <f t="shared" si="0"/>
        <v>191.78005244452729</v>
      </c>
      <c r="C40" s="6">
        <v>1502.54</v>
      </c>
      <c r="D40" s="6">
        <v>288157.2</v>
      </c>
      <c r="E40" s="6"/>
      <c r="F40" s="40"/>
      <c r="G40" s="40"/>
    </row>
    <row r="41" spans="1:10" ht="16.5" customHeight="1">
      <c r="A41" s="37" t="s">
        <v>162</v>
      </c>
      <c r="B41" s="5">
        <f t="shared" si="0"/>
        <v>3117.2550522648085</v>
      </c>
      <c r="C41" s="6">
        <v>14.35</v>
      </c>
      <c r="D41" s="6">
        <v>44732.61</v>
      </c>
      <c r="E41" s="6">
        <v>-89.72</v>
      </c>
      <c r="F41" s="39">
        <v>101189.29</v>
      </c>
      <c r="G41" s="39">
        <f t="shared" ref="G41" si="2">D41+D42+E41+E42-F41</f>
        <v>505.75</v>
      </c>
    </row>
    <row r="42" spans="1:10">
      <c r="A42" s="38"/>
      <c r="B42" s="5">
        <f t="shared" si="0"/>
        <v>3454.0042321644501</v>
      </c>
      <c r="C42" s="6">
        <v>16.54</v>
      </c>
      <c r="D42" s="6">
        <v>57129.23</v>
      </c>
      <c r="E42" s="6">
        <v>-77.08</v>
      </c>
      <c r="F42" s="40"/>
      <c r="G42" s="40"/>
    </row>
    <row r="43" spans="1:10" ht="16.5" customHeight="1">
      <c r="A43" s="41" t="s">
        <v>163</v>
      </c>
      <c r="B43" s="5">
        <f t="shared" si="0"/>
        <v>2126.4257839721254</v>
      </c>
      <c r="C43" s="6">
        <v>14.35</v>
      </c>
      <c r="D43" s="6">
        <v>30514.21</v>
      </c>
      <c r="E43" s="6">
        <v>-1109.98</v>
      </c>
      <c r="F43" s="39">
        <v>59046.36</v>
      </c>
      <c r="G43" s="39">
        <f t="shared" ref="G43" si="3">D43+D44+E43+E44-F43</f>
        <v>569.25999999999476</v>
      </c>
    </row>
    <row r="44" spans="1:10">
      <c r="A44" s="42"/>
      <c r="B44" s="5">
        <f t="shared" si="0"/>
        <v>1839.0961305925032</v>
      </c>
      <c r="C44" s="6">
        <v>16.54</v>
      </c>
      <c r="D44" s="6">
        <v>30418.65</v>
      </c>
      <c r="E44" s="6">
        <v>-207.26</v>
      </c>
      <c r="F44" s="40"/>
      <c r="G44" s="40"/>
    </row>
    <row r="45" spans="1:10" ht="15.75" customHeight="1">
      <c r="A45" s="41" t="s">
        <v>164</v>
      </c>
      <c r="B45" s="5">
        <f t="shared" si="0"/>
        <v>122.59627020680935</v>
      </c>
      <c r="C45" s="6">
        <v>1328.76</v>
      </c>
      <c r="D45" s="6">
        <v>162901.01999999999</v>
      </c>
      <c r="E45" s="6">
        <v>-4327.72</v>
      </c>
      <c r="F45" s="39">
        <v>319859.94</v>
      </c>
      <c r="G45" s="39">
        <f t="shared" ref="G45" si="4">D45+D46+E45+E46-F45</f>
        <v>3056.5899999999674</v>
      </c>
    </row>
    <row r="46" spans="1:10">
      <c r="A46" s="42"/>
      <c r="B46" s="5">
        <f t="shared" si="0"/>
        <v>108.63674843930944</v>
      </c>
      <c r="C46" s="6">
        <v>1502.54</v>
      </c>
      <c r="D46" s="6">
        <v>163231.06</v>
      </c>
      <c r="E46" s="6">
        <v>1112.17</v>
      </c>
      <c r="F46" s="40"/>
      <c r="G46" s="40"/>
    </row>
    <row r="47" spans="1:10" ht="16.5" customHeight="1">
      <c r="A47" s="37" t="s">
        <v>165</v>
      </c>
      <c r="B47" s="5">
        <f t="shared" si="0"/>
        <v>5242.2329333884982</v>
      </c>
      <c r="C47" s="6">
        <v>24.17</v>
      </c>
      <c r="D47" s="6">
        <v>126704.77</v>
      </c>
      <c r="E47" s="6">
        <v>-2077.39</v>
      </c>
      <c r="F47" s="39">
        <v>261696.4</v>
      </c>
      <c r="G47" s="39">
        <f t="shared" ref="G47" si="5">D47+D48+E47+E48-F47</f>
        <v>1340.2900000000081</v>
      </c>
    </row>
    <row r="48" spans="1:10">
      <c r="A48" s="38"/>
      <c r="B48" s="5">
        <f t="shared" si="0"/>
        <v>4731.4042915531336</v>
      </c>
      <c r="C48" s="6">
        <v>29.36</v>
      </c>
      <c r="D48" s="6">
        <v>138914.03</v>
      </c>
      <c r="E48" s="6">
        <v>-504.72</v>
      </c>
      <c r="F48" s="40"/>
      <c r="G48" s="40"/>
    </row>
    <row r="49" spans="1:7">
      <c r="A49" s="4" t="s">
        <v>70</v>
      </c>
      <c r="B49" s="5"/>
      <c r="C49" s="6"/>
      <c r="D49" s="6">
        <f>SUM(D37:D48)</f>
        <v>1831159.48</v>
      </c>
      <c r="E49" s="6">
        <f>SUM(E37:E48)</f>
        <v>-8034.94</v>
      </c>
      <c r="F49" s="6">
        <f>SUM(F37:F48)</f>
        <v>1808717.09</v>
      </c>
      <c r="G49" s="6">
        <f>SUM(G37:G48)</f>
        <v>14407.44999999991</v>
      </c>
    </row>
    <row r="50" spans="1:7" ht="6" customHeight="1"/>
    <row r="52" spans="1:7">
      <c r="A52" s="1" t="s">
        <v>7</v>
      </c>
    </row>
    <row r="54" spans="1:7" ht="64.5" customHeight="1">
      <c r="A54" s="9" t="s">
        <v>8</v>
      </c>
      <c r="B54" s="28" t="s">
        <v>9</v>
      </c>
      <c r="C54" s="24"/>
      <c r="D54" s="28" t="s">
        <v>10</v>
      </c>
      <c r="E54" s="24"/>
      <c r="F54" s="28" t="s">
        <v>11</v>
      </c>
      <c r="G54" s="24"/>
    </row>
    <row r="55" spans="1:7" ht="50.25" customHeight="1">
      <c r="A55" s="9">
        <v>1</v>
      </c>
      <c r="B55" s="31" t="s">
        <v>12</v>
      </c>
      <c r="C55" s="31"/>
      <c r="D55" s="30" t="s">
        <v>13</v>
      </c>
      <c r="E55" s="30"/>
      <c r="F55" s="32">
        <f>0.54*H4*C6</f>
        <v>25886.304000000004</v>
      </c>
      <c r="G55" s="32"/>
    </row>
    <row r="56" spans="1:7" ht="31.5" customHeight="1">
      <c r="A56" s="9">
        <v>2</v>
      </c>
      <c r="B56" s="31" t="s">
        <v>14</v>
      </c>
      <c r="C56" s="31"/>
      <c r="D56" s="30" t="s">
        <v>13</v>
      </c>
      <c r="E56" s="30"/>
      <c r="F56" s="32">
        <f>1.71*H4*C6</f>
        <v>81973.296000000002</v>
      </c>
      <c r="G56" s="32"/>
    </row>
    <row r="57" spans="1:7">
      <c r="A57" s="13">
        <v>3</v>
      </c>
      <c r="B57" s="31" t="s">
        <v>15</v>
      </c>
      <c r="C57" s="31"/>
      <c r="D57" s="30" t="s">
        <v>16</v>
      </c>
      <c r="E57" s="30"/>
      <c r="F57" s="32">
        <f>0.14833333333*H4*C6</f>
        <v>7110.7439998402097</v>
      </c>
      <c r="G57" s="32"/>
    </row>
    <row r="58" spans="1:7" ht="30" customHeight="1">
      <c r="A58" s="13">
        <v>4</v>
      </c>
      <c r="B58" s="31" t="s">
        <v>17</v>
      </c>
      <c r="C58" s="31"/>
      <c r="D58" s="30" t="s">
        <v>114</v>
      </c>
      <c r="E58" s="30"/>
      <c r="F58" s="32">
        <f>0.84*H4*C6</f>
        <v>40267.584000000003</v>
      </c>
      <c r="G58" s="32"/>
    </row>
    <row r="59" spans="1:7" ht="60.75" customHeight="1">
      <c r="A59" s="13">
        <v>5</v>
      </c>
      <c r="B59" s="31" t="s">
        <v>18</v>
      </c>
      <c r="C59" s="31"/>
      <c r="D59" s="30" t="s">
        <v>19</v>
      </c>
      <c r="E59" s="30"/>
      <c r="F59" s="32">
        <f>1.04*H4*C6</f>
        <v>49855.104000000007</v>
      </c>
      <c r="G59" s="32"/>
    </row>
    <row r="60" spans="1:7" ht="29.25" customHeight="1">
      <c r="A60" s="13">
        <v>6</v>
      </c>
      <c r="B60" s="31" t="s">
        <v>20</v>
      </c>
      <c r="C60" s="31"/>
      <c r="D60" s="30" t="s">
        <v>66</v>
      </c>
      <c r="E60" s="30"/>
      <c r="F60" s="32"/>
      <c r="G60" s="32"/>
    </row>
    <row r="61" spans="1:7" ht="29.25" customHeight="1">
      <c r="A61" s="13">
        <v>7</v>
      </c>
      <c r="B61" s="31" t="s">
        <v>21</v>
      </c>
      <c r="C61" s="31"/>
      <c r="D61" s="28" t="s">
        <v>66</v>
      </c>
      <c r="E61" s="24"/>
      <c r="F61" s="32">
        <f>2.20416666666*H4*C6</f>
        <v>105662.45999968042</v>
      </c>
      <c r="G61" s="32"/>
    </row>
    <row r="62" spans="1:7" ht="47.25" customHeight="1">
      <c r="A62" s="13">
        <v>8</v>
      </c>
      <c r="B62" s="31" t="s">
        <v>22</v>
      </c>
      <c r="C62" s="31"/>
      <c r="D62" s="28" t="s">
        <v>115</v>
      </c>
      <c r="E62" s="24"/>
      <c r="F62" s="32">
        <f>0.2525*H4*C6</f>
        <v>12104.244000000002</v>
      </c>
      <c r="G62" s="32"/>
    </row>
    <row r="63" spans="1:7" ht="31.5" customHeight="1">
      <c r="A63" s="9"/>
      <c r="B63" s="31" t="s">
        <v>23</v>
      </c>
      <c r="C63" s="31"/>
      <c r="D63" s="30"/>
      <c r="E63" s="30"/>
      <c r="F63" s="32">
        <f>SUM(F55:G62)</f>
        <v>322859.73599952064</v>
      </c>
      <c r="G63" s="32"/>
    </row>
    <row r="65" spans="1:7">
      <c r="A65" s="1" t="s">
        <v>24</v>
      </c>
    </row>
    <row r="67" spans="1:7" ht="44.25" customHeight="1">
      <c r="A67" s="9" t="s">
        <v>8</v>
      </c>
      <c r="B67" s="30" t="s">
        <v>25</v>
      </c>
      <c r="C67" s="30"/>
      <c r="D67" s="28" t="s">
        <v>26</v>
      </c>
      <c r="E67" s="24"/>
      <c r="F67" s="28" t="s">
        <v>27</v>
      </c>
      <c r="G67" s="24"/>
    </row>
    <row r="68" spans="1:7" ht="30.75" customHeight="1">
      <c r="A68" s="9">
        <v>1</v>
      </c>
      <c r="B68" s="29" t="s">
        <v>79</v>
      </c>
      <c r="C68" s="29"/>
      <c r="D68" s="33" t="s">
        <v>80</v>
      </c>
      <c r="E68" s="33"/>
      <c r="F68" s="34">
        <v>2636.8</v>
      </c>
      <c r="G68" s="35"/>
    </row>
    <row r="69" spans="1:7" ht="30.75" customHeight="1">
      <c r="A69" s="9">
        <v>2</v>
      </c>
      <c r="B69" s="29" t="s">
        <v>81</v>
      </c>
      <c r="C69" s="29"/>
      <c r="D69" s="33" t="s">
        <v>80</v>
      </c>
      <c r="E69" s="33"/>
      <c r="F69" s="34">
        <v>1425.07</v>
      </c>
      <c r="G69" s="35"/>
    </row>
    <row r="70" spans="1:7" ht="47.25" customHeight="1">
      <c r="A70" s="11">
        <v>3</v>
      </c>
      <c r="B70" s="29" t="s">
        <v>151</v>
      </c>
      <c r="C70" s="29"/>
      <c r="D70" s="33" t="s">
        <v>82</v>
      </c>
      <c r="E70" s="33"/>
      <c r="F70" s="34">
        <v>72.760000000000005</v>
      </c>
      <c r="G70" s="35"/>
    </row>
    <row r="71" spans="1:7" ht="30.75" customHeight="1">
      <c r="A71" s="11">
        <v>4</v>
      </c>
      <c r="B71" s="29" t="s">
        <v>152</v>
      </c>
      <c r="C71" s="29"/>
      <c r="D71" s="33" t="s">
        <v>82</v>
      </c>
      <c r="E71" s="33"/>
      <c r="F71" s="34">
        <v>2192.88</v>
      </c>
      <c r="G71" s="35"/>
    </row>
    <row r="72" spans="1:7" ht="33" customHeight="1">
      <c r="A72" s="11">
        <v>5</v>
      </c>
      <c r="B72" s="29" t="s">
        <v>83</v>
      </c>
      <c r="C72" s="29"/>
      <c r="D72" s="33" t="s">
        <v>82</v>
      </c>
      <c r="E72" s="33"/>
      <c r="F72" s="34">
        <v>5106</v>
      </c>
      <c r="G72" s="35"/>
    </row>
    <row r="73" spans="1:7" ht="47.25" customHeight="1">
      <c r="A73" s="11">
        <v>6</v>
      </c>
      <c r="B73" s="29" t="s">
        <v>106</v>
      </c>
      <c r="C73" s="29"/>
      <c r="D73" s="33" t="s">
        <v>84</v>
      </c>
      <c r="E73" s="33"/>
      <c r="F73" s="34">
        <v>3662</v>
      </c>
      <c r="G73" s="35"/>
    </row>
    <row r="74" spans="1:7" ht="63.75" customHeight="1">
      <c r="A74" s="11">
        <v>7</v>
      </c>
      <c r="B74" s="29" t="s">
        <v>85</v>
      </c>
      <c r="C74" s="29"/>
      <c r="D74" s="33" t="s">
        <v>84</v>
      </c>
      <c r="E74" s="33"/>
      <c r="F74" s="34">
        <v>4426.83</v>
      </c>
      <c r="G74" s="35"/>
    </row>
    <row r="75" spans="1:7" ht="33" customHeight="1">
      <c r="A75" s="11">
        <v>8</v>
      </c>
      <c r="B75" s="29" t="s">
        <v>79</v>
      </c>
      <c r="C75" s="29"/>
      <c r="D75" s="33" t="s">
        <v>84</v>
      </c>
      <c r="E75" s="33"/>
      <c r="F75" s="34">
        <v>3651.3</v>
      </c>
      <c r="G75" s="35"/>
    </row>
    <row r="76" spans="1:7" ht="30.75" customHeight="1">
      <c r="A76" s="11">
        <v>9</v>
      </c>
      <c r="B76" s="29" t="s">
        <v>86</v>
      </c>
      <c r="C76" s="29"/>
      <c r="D76" s="33" t="s">
        <v>84</v>
      </c>
      <c r="E76" s="33"/>
      <c r="F76" s="34">
        <v>4991.91</v>
      </c>
      <c r="G76" s="35"/>
    </row>
    <row r="77" spans="1:7">
      <c r="A77" s="11">
        <v>10</v>
      </c>
      <c r="B77" s="29" t="s">
        <v>87</v>
      </c>
      <c r="C77" s="29"/>
      <c r="D77" s="33" t="s">
        <v>84</v>
      </c>
      <c r="E77" s="33"/>
      <c r="F77" s="34">
        <v>2292.17</v>
      </c>
      <c r="G77" s="35"/>
    </row>
    <row r="78" spans="1:7" ht="34.5" customHeight="1">
      <c r="A78" s="11">
        <v>11</v>
      </c>
      <c r="B78" s="29" t="s">
        <v>91</v>
      </c>
      <c r="C78" s="29"/>
      <c r="D78" s="33" t="s">
        <v>88</v>
      </c>
      <c r="E78" s="33"/>
      <c r="F78" s="34">
        <v>7373</v>
      </c>
      <c r="G78" s="35"/>
    </row>
    <row r="79" spans="1:7" ht="31.5" customHeight="1">
      <c r="A79" s="11">
        <v>12</v>
      </c>
      <c r="B79" s="29" t="s">
        <v>79</v>
      </c>
      <c r="C79" s="29"/>
      <c r="D79" s="33" t="s">
        <v>88</v>
      </c>
      <c r="E79" s="33"/>
      <c r="F79" s="34">
        <v>4372.24</v>
      </c>
      <c r="G79" s="35"/>
    </row>
    <row r="80" spans="1:7" ht="33" customHeight="1">
      <c r="A80" s="11">
        <v>13</v>
      </c>
      <c r="B80" s="29" t="s">
        <v>79</v>
      </c>
      <c r="C80" s="29"/>
      <c r="D80" s="33" t="s">
        <v>88</v>
      </c>
      <c r="E80" s="33"/>
      <c r="F80" s="34">
        <v>2094.1</v>
      </c>
      <c r="G80" s="35"/>
    </row>
    <row r="81" spans="1:7" ht="18" customHeight="1">
      <c r="A81" s="11">
        <v>14</v>
      </c>
      <c r="B81" s="29" t="s">
        <v>89</v>
      </c>
      <c r="C81" s="29"/>
      <c r="D81" s="33" t="s">
        <v>88</v>
      </c>
      <c r="E81" s="33"/>
      <c r="F81" s="34">
        <v>2863.59</v>
      </c>
      <c r="G81" s="35"/>
    </row>
    <row r="82" spans="1:7" ht="50.25" customHeight="1">
      <c r="A82" s="11">
        <v>15</v>
      </c>
      <c r="B82" s="29" t="s">
        <v>90</v>
      </c>
      <c r="C82" s="29"/>
      <c r="D82" s="33" t="s">
        <v>88</v>
      </c>
      <c r="E82" s="33"/>
      <c r="F82" s="34">
        <v>92.86</v>
      </c>
      <c r="G82" s="35"/>
    </row>
    <row r="83" spans="1:7" ht="30.75" customHeight="1">
      <c r="A83" s="11">
        <v>16</v>
      </c>
      <c r="B83" s="29" t="s">
        <v>91</v>
      </c>
      <c r="C83" s="29"/>
      <c r="D83" s="33" t="s">
        <v>92</v>
      </c>
      <c r="E83" s="33"/>
      <c r="F83" s="34">
        <v>8735</v>
      </c>
      <c r="G83" s="35"/>
    </row>
    <row r="84" spans="1:7" ht="33" customHeight="1">
      <c r="A84" s="11">
        <v>17</v>
      </c>
      <c r="B84" s="29" t="s">
        <v>93</v>
      </c>
      <c r="C84" s="29"/>
      <c r="D84" s="33" t="s">
        <v>92</v>
      </c>
      <c r="E84" s="33"/>
      <c r="F84" s="34">
        <v>2296</v>
      </c>
      <c r="G84" s="35"/>
    </row>
    <row r="85" spans="1:7" ht="32.25" customHeight="1">
      <c r="A85" s="11">
        <v>18</v>
      </c>
      <c r="B85" s="29" t="s">
        <v>94</v>
      </c>
      <c r="C85" s="29"/>
      <c r="D85" s="33" t="s">
        <v>92</v>
      </c>
      <c r="E85" s="33"/>
      <c r="F85" s="34">
        <v>113479</v>
      </c>
      <c r="G85" s="35"/>
    </row>
    <row r="86" spans="1:7" ht="31.5" customHeight="1">
      <c r="A86" s="11">
        <v>19</v>
      </c>
      <c r="B86" s="29" t="s">
        <v>95</v>
      </c>
      <c r="C86" s="29"/>
      <c r="D86" s="33" t="s">
        <v>92</v>
      </c>
      <c r="E86" s="33"/>
      <c r="F86" s="34">
        <v>3234.92</v>
      </c>
      <c r="G86" s="35"/>
    </row>
    <row r="87" spans="1:7" ht="16.5" customHeight="1">
      <c r="A87" s="11">
        <v>20</v>
      </c>
      <c r="B87" s="29" t="s">
        <v>96</v>
      </c>
      <c r="C87" s="29"/>
      <c r="D87" s="33" t="s">
        <v>92</v>
      </c>
      <c r="E87" s="33"/>
      <c r="F87" s="34">
        <v>4564.2700000000004</v>
      </c>
      <c r="G87" s="35"/>
    </row>
    <row r="88" spans="1:7" ht="32.25" customHeight="1">
      <c r="A88" s="11">
        <v>21</v>
      </c>
      <c r="B88" s="29" t="s">
        <v>97</v>
      </c>
      <c r="C88" s="29"/>
      <c r="D88" s="33" t="s">
        <v>92</v>
      </c>
      <c r="E88" s="33"/>
      <c r="F88" s="34">
        <v>4880.1000000000004</v>
      </c>
      <c r="G88" s="35"/>
    </row>
    <row r="89" spans="1:7" ht="31.5" customHeight="1">
      <c r="A89" s="11">
        <v>22</v>
      </c>
      <c r="B89" s="29" t="s">
        <v>153</v>
      </c>
      <c r="C89" s="29"/>
      <c r="D89" s="33" t="s">
        <v>92</v>
      </c>
      <c r="E89" s="33"/>
      <c r="F89" s="34">
        <v>1012.87</v>
      </c>
      <c r="G89" s="35"/>
    </row>
    <row r="90" spans="1:7" ht="33.75" customHeight="1">
      <c r="A90" s="11">
        <v>23</v>
      </c>
      <c r="B90" s="29" t="s">
        <v>154</v>
      </c>
      <c r="C90" s="29"/>
      <c r="D90" s="33" t="s">
        <v>98</v>
      </c>
      <c r="E90" s="33"/>
      <c r="F90" s="34">
        <v>34544</v>
      </c>
      <c r="G90" s="35"/>
    </row>
    <row r="91" spans="1:7" ht="30.75" customHeight="1">
      <c r="A91" s="11">
        <v>24</v>
      </c>
      <c r="B91" s="29" t="s">
        <v>99</v>
      </c>
      <c r="C91" s="29"/>
      <c r="D91" s="33" t="s">
        <v>98</v>
      </c>
      <c r="E91" s="33"/>
      <c r="F91" s="34">
        <v>292.74</v>
      </c>
      <c r="G91" s="35"/>
    </row>
    <row r="92" spans="1:7" ht="32.25" customHeight="1">
      <c r="A92" s="11">
        <v>25</v>
      </c>
      <c r="B92" s="29" t="s">
        <v>100</v>
      </c>
      <c r="C92" s="29"/>
      <c r="D92" s="33" t="s">
        <v>101</v>
      </c>
      <c r="E92" s="33"/>
      <c r="F92" s="34">
        <v>5627</v>
      </c>
      <c r="G92" s="35"/>
    </row>
    <row r="93" spans="1:7" ht="33" customHeight="1">
      <c r="A93" s="11">
        <v>26</v>
      </c>
      <c r="B93" s="29" t="s">
        <v>102</v>
      </c>
      <c r="C93" s="29"/>
      <c r="D93" s="33" t="s">
        <v>101</v>
      </c>
      <c r="E93" s="33"/>
      <c r="F93" s="34">
        <v>2840</v>
      </c>
      <c r="G93" s="35"/>
    </row>
    <row r="94" spans="1:7" ht="31.5" customHeight="1">
      <c r="A94" s="11">
        <v>27</v>
      </c>
      <c r="B94" s="29" t="s">
        <v>79</v>
      </c>
      <c r="C94" s="29"/>
      <c r="D94" s="33" t="s">
        <v>101</v>
      </c>
      <c r="E94" s="33"/>
      <c r="F94" s="34">
        <v>5505.35</v>
      </c>
      <c r="G94" s="35"/>
    </row>
    <row r="95" spans="1:7" ht="31.5" customHeight="1">
      <c r="A95" s="17">
        <v>28</v>
      </c>
      <c r="B95" s="29" t="s">
        <v>166</v>
      </c>
      <c r="C95" s="29"/>
      <c r="D95" s="33" t="s">
        <v>101</v>
      </c>
      <c r="E95" s="33"/>
      <c r="F95" s="34">
        <v>19630</v>
      </c>
      <c r="G95" s="35"/>
    </row>
    <row r="96" spans="1:7" ht="33.75" customHeight="1">
      <c r="A96" s="17">
        <v>29</v>
      </c>
      <c r="B96" s="29" t="s">
        <v>103</v>
      </c>
      <c r="C96" s="29"/>
      <c r="D96" s="33" t="s">
        <v>101</v>
      </c>
      <c r="E96" s="33"/>
      <c r="F96" s="34">
        <v>4498.1099999999997</v>
      </c>
      <c r="G96" s="35"/>
    </row>
    <row r="97" spans="1:7">
      <c r="A97" s="17">
        <v>30</v>
      </c>
      <c r="B97" s="29" t="s">
        <v>104</v>
      </c>
      <c r="C97" s="29"/>
      <c r="D97" s="33" t="s">
        <v>105</v>
      </c>
      <c r="E97" s="33"/>
      <c r="F97" s="34">
        <v>2367</v>
      </c>
      <c r="G97" s="35"/>
    </row>
    <row r="98" spans="1:7" ht="33.75" customHeight="1">
      <c r="A98" s="17">
        <v>31</v>
      </c>
      <c r="B98" s="29" t="s">
        <v>79</v>
      </c>
      <c r="C98" s="29"/>
      <c r="D98" s="33" t="s">
        <v>105</v>
      </c>
      <c r="E98" s="33"/>
      <c r="F98" s="34">
        <v>2583.62</v>
      </c>
      <c r="G98" s="35"/>
    </row>
    <row r="99" spans="1:7" ht="31.5" customHeight="1">
      <c r="A99" s="17">
        <v>32</v>
      </c>
      <c r="B99" s="29" t="s">
        <v>107</v>
      </c>
      <c r="C99" s="29"/>
      <c r="D99" s="33" t="s">
        <v>108</v>
      </c>
      <c r="E99" s="33"/>
      <c r="F99" s="34">
        <v>1644</v>
      </c>
      <c r="G99" s="35"/>
    </row>
    <row r="100" spans="1:7" ht="33.75" customHeight="1">
      <c r="A100" s="17">
        <v>33</v>
      </c>
      <c r="B100" s="29" t="s">
        <v>83</v>
      </c>
      <c r="C100" s="29"/>
      <c r="D100" s="33" t="s">
        <v>108</v>
      </c>
      <c r="E100" s="33"/>
      <c r="F100" s="34">
        <v>4320.92</v>
      </c>
      <c r="G100" s="35"/>
    </row>
    <row r="101" spans="1:7" ht="62.25" customHeight="1">
      <c r="A101" s="17">
        <v>34</v>
      </c>
      <c r="B101" s="29" t="s">
        <v>109</v>
      </c>
      <c r="C101" s="29"/>
      <c r="D101" s="33" t="s">
        <v>108</v>
      </c>
      <c r="E101" s="33"/>
      <c r="F101" s="34">
        <v>2016.82</v>
      </c>
      <c r="G101" s="35"/>
    </row>
    <row r="102" spans="1:7" ht="31.5" customHeight="1">
      <c r="A102" s="17">
        <v>35</v>
      </c>
      <c r="B102" s="29" t="s">
        <v>110</v>
      </c>
      <c r="C102" s="29"/>
      <c r="D102" s="33" t="s">
        <v>111</v>
      </c>
      <c r="E102" s="33"/>
      <c r="F102" s="34">
        <v>596.04</v>
      </c>
      <c r="G102" s="35"/>
    </row>
    <row r="103" spans="1:7" ht="31.5" customHeight="1">
      <c r="A103" s="17">
        <v>36</v>
      </c>
      <c r="B103" s="29" t="s">
        <v>112</v>
      </c>
      <c r="C103" s="29"/>
      <c r="D103" s="33" t="s">
        <v>111</v>
      </c>
      <c r="E103" s="33"/>
      <c r="F103" s="34">
        <v>596.04</v>
      </c>
      <c r="G103" s="35"/>
    </row>
    <row r="104" spans="1:7" ht="48.75" customHeight="1">
      <c r="A104" s="17">
        <v>37</v>
      </c>
      <c r="B104" s="29" t="s">
        <v>144</v>
      </c>
      <c r="C104" s="29"/>
      <c r="D104" s="33" t="s">
        <v>111</v>
      </c>
      <c r="E104" s="33"/>
      <c r="F104" s="34">
        <v>3578.14</v>
      </c>
      <c r="G104" s="35"/>
    </row>
    <row r="105" spans="1:7" ht="30.75" customHeight="1">
      <c r="A105" s="17">
        <v>38</v>
      </c>
      <c r="B105" s="29" t="s">
        <v>79</v>
      </c>
      <c r="C105" s="29"/>
      <c r="D105" s="33" t="s">
        <v>111</v>
      </c>
      <c r="E105" s="33"/>
      <c r="F105" s="34">
        <v>1834.14</v>
      </c>
      <c r="G105" s="35"/>
    </row>
    <row r="106" spans="1:7">
      <c r="A106" s="17">
        <v>39</v>
      </c>
      <c r="B106" s="29" t="s">
        <v>113</v>
      </c>
      <c r="C106" s="29"/>
      <c r="D106" s="33" t="s">
        <v>111</v>
      </c>
      <c r="E106" s="33"/>
      <c r="F106" s="34">
        <v>2174.5500000000002</v>
      </c>
      <c r="G106" s="35"/>
    </row>
    <row r="107" spans="1:7" ht="33.75" customHeight="1">
      <c r="A107" s="17">
        <v>40</v>
      </c>
      <c r="B107" s="29" t="s">
        <v>147</v>
      </c>
      <c r="C107" s="29"/>
      <c r="D107" s="33" t="s">
        <v>148</v>
      </c>
      <c r="E107" s="33"/>
      <c r="F107" s="34">
        <v>2513.3200000000002</v>
      </c>
      <c r="G107" s="35"/>
    </row>
    <row r="108" spans="1:7" ht="31.5" customHeight="1">
      <c r="A108" s="17">
        <v>41</v>
      </c>
      <c r="B108" s="29" t="s">
        <v>149</v>
      </c>
      <c r="C108" s="29"/>
      <c r="D108" s="33" t="s">
        <v>148</v>
      </c>
      <c r="E108" s="33"/>
      <c r="F108" s="34">
        <v>3161.57</v>
      </c>
      <c r="G108" s="35"/>
    </row>
    <row r="109" spans="1:7">
      <c r="A109" s="17">
        <v>42</v>
      </c>
      <c r="B109" s="29" t="s">
        <v>150</v>
      </c>
      <c r="C109" s="29"/>
      <c r="D109" s="33" t="s">
        <v>148</v>
      </c>
      <c r="E109" s="33"/>
      <c r="F109" s="34">
        <v>1186.46</v>
      </c>
      <c r="G109" s="35"/>
    </row>
    <row r="110" spans="1:7" ht="47.25" customHeight="1">
      <c r="A110" s="9"/>
      <c r="B110" s="26" t="s">
        <v>72</v>
      </c>
      <c r="C110" s="27"/>
      <c r="D110" s="28"/>
      <c r="E110" s="24"/>
      <c r="F110" s="23">
        <f>SUM(F68:G109)</f>
        <v>286965.49</v>
      </c>
      <c r="G110" s="24"/>
    </row>
    <row r="112" spans="1:7">
      <c r="A112" s="1" t="s">
        <v>28</v>
      </c>
      <c r="D112" s="7">
        <f>2.1*H4*C6</f>
        <v>100668.96000000002</v>
      </c>
      <c r="E112" s="1" t="s">
        <v>29</v>
      </c>
    </row>
    <row r="113" spans="1:7">
      <c r="A113" s="1" t="s">
        <v>30</v>
      </c>
      <c r="D113" s="7">
        <f>F120*5.3%</f>
        <v>34307.468690000002</v>
      </c>
      <c r="E113" s="1" t="s">
        <v>29</v>
      </c>
    </row>
    <row r="115" spans="1:7">
      <c r="A115" s="1" t="s">
        <v>43</v>
      </c>
    </row>
    <row r="116" spans="1:7">
      <c r="A116" s="1" t="s">
        <v>74</v>
      </c>
    </row>
    <row r="117" spans="1:7">
      <c r="B117" s="1" t="s">
        <v>42</v>
      </c>
      <c r="F117" s="7">
        <v>654348.4</v>
      </c>
      <c r="G117" s="1" t="s">
        <v>29</v>
      </c>
    </row>
    <row r="119" spans="1:7">
      <c r="A119" s="1" t="s">
        <v>31</v>
      </c>
    </row>
    <row r="120" spans="1:7">
      <c r="B120" s="1" t="s">
        <v>76</v>
      </c>
      <c r="F120" s="7">
        <v>647310.73</v>
      </c>
      <c r="G120" s="1" t="s">
        <v>29</v>
      </c>
    </row>
    <row r="121" spans="1:7">
      <c r="D121" s="7"/>
    </row>
    <row r="122" spans="1:7">
      <c r="A122" s="1" t="s">
        <v>167</v>
      </c>
      <c r="D122" s="7"/>
    </row>
    <row r="123" spans="1:7">
      <c r="A123" s="1" t="s">
        <v>77</v>
      </c>
      <c r="D123" s="7"/>
      <c r="F123" s="7">
        <v>7037.67</v>
      </c>
      <c r="G123" s="1" t="s">
        <v>29</v>
      </c>
    </row>
    <row r="124" spans="1:7">
      <c r="D124" s="7"/>
    </row>
    <row r="125" spans="1:7">
      <c r="A125" s="1" t="s">
        <v>168</v>
      </c>
      <c r="D125" s="7"/>
    </row>
    <row r="126" spans="1:7">
      <c r="A126" s="1" t="s">
        <v>169</v>
      </c>
      <c r="D126" s="7"/>
      <c r="F126" s="7">
        <v>14407.45</v>
      </c>
      <c r="G126" s="1" t="s">
        <v>29</v>
      </c>
    </row>
    <row r="128" spans="1:7">
      <c r="A128" s="1" t="s">
        <v>75</v>
      </c>
    </row>
    <row r="129" spans="1:7">
      <c r="B129" s="1" t="s">
        <v>41</v>
      </c>
      <c r="F129" s="7">
        <f>F63+F110+D112</f>
        <v>710494.18599952059</v>
      </c>
      <c r="G129" s="1" t="s">
        <v>29</v>
      </c>
    </row>
    <row r="131" spans="1:7" ht="30" customHeight="1">
      <c r="A131" s="1" t="s">
        <v>32</v>
      </c>
    </row>
    <row r="132" spans="1:7" ht="32.25" customHeight="1"/>
    <row r="133" spans="1:7" ht="28.5" customHeight="1">
      <c r="A133" s="8" t="s">
        <v>33</v>
      </c>
      <c r="B133" s="25" t="s">
        <v>34</v>
      </c>
      <c r="C133" s="25"/>
      <c r="D133" s="8" t="s">
        <v>35</v>
      </c>
      <c r="E133" s="25" t="s">
        <v>36</v>
      </c>
      <c r="F133" s="25"/>
      <c r="G133" s="8" t="s">
        <v>37</v>
      </c>
    </row>
    <row r="134" spans="1:7" ht="33.75" customHeight="1">
      <c r="A134" s="22" t="s">
        <v>38</v>
      </c>
      <c r="B134" s="21" t="s">
        <v>56</v>
      </c>
      <c r="C134" s="21"/>
      <c r="D134" s="10">
        <v>6</v>
      </c>
      <c r="E134" s="21" t="s">
        <v>58</v>
      </c>
      <c r="F134" s="21"/>
      <c r="G134" s="10">
        <v>6</v>
      </c>
    </row>
    <row r="135" spans="1:7" ht="43.5" customHeight="1">
      <c r="A135" s="22"/>
      <c r="B135" s="21" t="s">
        <v>44</v>
      </c>
      <c r="C135" s="21"/>
      <c r="D135" s="10">
        <v>10</v>
      </c>
      <c r="E135" s="21" t="s">
        <v>58</v>
      </c>
      <c r="F135" s="21"/>
      <c r="G135" s="10">
        <v>8</v>
      </c>
    </row>
    <row r="136" spans="1:7" ht="69" customHeight="1">
      <c r="A136" s="22"/>
      <c r="B136" s="21" t="s">
        <v>45</v>
      </c>
      <c r="C136" s="21"/>
      <c r="D136" s="10"/>
      <c r="E136" s="21" t="s">
        <v>58</v>
      </c>
      <c r="F136" s="21"/>
      <c r="G136" s="10"/>
    </row>
    <row r="137" spans="1:7" ht="37.5" customHeight="1">
      <c r="A137" s="10" t="s">
        <v>46</v>
      </c>
      <c r="B137" s="21" t="s">
        <v>47</v>
      </c>
      <c r="C137" s="21"/>
      <c r="D137" s="10"/>
      <c r="E137" s="21" t="s">
        <v>59</v>
      </c>
      <c r="F137" s="21"/>
      <c r="G137" s="10"/>
    </row>
    <row r="138" spans="1:7" ht="60" customHeight="1">
      <c r="A138" s="22" t="s">
        <v>48</v>
      </c>
      <c r="B138" s="21" t="s">
        <v>57</v>
      </c>
      <c r="C138" s="21"/>
      <c r="D138" s="10">
        <v>8</v>
      </c>
      <c r="E138" s="21" t="s">
        <v>60</v>
      </c>
      <c r="F138" s="21"/>
      <c r="G138" s="10">
        <v>8</v>
      </c>
    </row>
    <row r="139" spans="1:7" ht="33" customHeight="1">
      <c r="A139" s="22"/>
      <c r="B139" s="21" t="s">
        <v>49</v>
      </c>
      <c r="C139" s="21"/>
      <c r="D139" s="10"/>
      <c r="E139" s="21" t="s">
        <v>61</v>
      </c>
      <c r="F139" s="21"/>
      <c r="G139" s="10"/>
    </row>
    <row r="140" spans="1:7" ht="42.75" customHeight="1">
      <c r="A140" s="22"/>
      <c r="B140" s="21" t="s">
        <v>53</v>
      </c>
      <c r="C140" s="21"/>
      <c r="D140" s="10">
        <v>8</v>
      </c>
      <c r="E140" s="21" t="s">
        <v>62</v>
      </c>
      <c r="F140" s="21"/>
      <c r="G140" s="10">
        <v>8</v>
      </c>
    </row>
    <row r="141" spans="1:7" ht="36" customHeight="1">
      <c r="A141" s="22"/>
      <c r="B141" s="21" t="s">
        <v>54</v>
      </c>
      <c r="C141" s="21"/>
      <c r="D141" s="10">
        <v>1</v>
      </c>
      <c r="E141" s="21" t="s">
        <v>63</v>
      </c>
      <c r="F141" s="21"/>
      <c r="G141" s="10">
        <v>1</v>
      </c>
    </row>
    <row r="142" spans="1:7">
      <c r="A142" s="22"/>
      <c r="B142" s="21" t="s">
        <v>55</v>
      </c>
      <c r="C142" s="21"/>
      <c r="D142" s="10"/>
      <c r="E142" s="21" t="s">
        <v>64</v>
      </c>
      <c r="F142" s="21"/>
      <c r="G142" s="10"/>
    </row>
    <row r="143" spans="1:7">
      <c r="A143" s="22"/>
      <c r="B143" s="21" t="s">
        <v>50</v>
      </c>
      <c r="C143" s="21"/>
      <c r="D143" s="10">
        <v>1</v>
      </c>
      <c r="E143" s="21" t="s">
        <v>65</v>
      </c>
      <c r="F143" s="21"/>
      <c r="G143" s="10">
        <v>1</v>
      </c>
    </row>
    <row r="144" spans="1:7">
      <c r="A144" s="22"/>
      <c r="B144" s="21" t="s">
        <v>51</v>
      </c>
      <c r="C144" s="21"/>
      <c r="D144" s="10"/>
      <c r="E144" s="21" t="s">
        <v>60</v>
      </c>
      <c r="F144" s="21"/>
      <c r="G144" s="10"/>
    </row>
    <row r="145" spans="1:7">
      <c r="A145" s="22"/>
      <c r="B145" s="21" t="s">
        <v>52</v>
      </c>
      <c r="C145" s="21"/>
      <c r="D145" s="10">
        <v>4</v>
      </c>
      <c r="E145" s="21"/>
      <c r="F145" s="21"/>
      <c r="G145" s="10">
        <v>4</v>
      </c>
    </row>
    <row r="148" spans="1:7">
      <c r="A148" s="1" t="s">
        <v>68</v>
      </c>
      <c r="F148" s="1" t="s">
        <v>67</v>
      </c>
    </row>
    <row r="150" spans="1:7">
      <c r="A150" s="1" t="s">
        <v>71</v>
      </c>
      <c r="F150" s="1" t="s">
        <v>69</v>
      </c>
    </row>
  </sheetData>
  <sortState ref="B38:G117">
    <sortCondition ref="D38:D117" customList="Январь,Февраль,Март,Апрель,Май,Июнь,Июль,Август,Сентябрь,Октябрь,Ноябрь,Декабрь"/>
  </sortState>
  <mergeCells count="231">
    <mergeCell ref="A43:A44"/>
    <mergeCell ref="F43:F44"/>
    <mergeCell ref="G43:G44"/>
    <mergeCell ref="A45:A46"/>
    <mergeCell ref="F45:F46"/>
    <mergeCell ref="G45:G46"/>
    <mergeCell ref="A47:A48"/>
    <mergeCell ref="F47:F48"/>
    <mergeCell ref="G47:G48"/>
    <mergeCell ref="A37:A38"/>
    <mergeCell ref="F37:F38"/>
    <mergeCell ref="G37:G38"/>
    <mergeCell ref="A39:A40"/>
    <mergeCell ref="F39:F40"/>
    <mergeCell ref="G39:G40"/>
    <mergeCell ref="A41:A42"/>
    <mergeCell ref="F41:F42"/>
    <mergeCell ref="G41:G42"/>
    <mergeCell ref="F107:G107"/>
    <mergeCell ref="F108:G108"/>
    <mergeCell ref="F109:G109"/>
    <mergeCell ref="F98:G98"/>
    <mergeCell ref="F99:G99"/>
    <mergeCell ref="F100:G100"/>
    <mergeCell ref="F101:G101"/>
    <mergeCell ref="F102:G102"/>
    <mergeCell ref="F103:G103"/>
    <mergeCell ref="F104:G104"/>
    <mergeCell ref="F105:G105"/>
    <mergeCell ref="F106:G106"/>
    <mergeCell ref="F88:G88"/>
    <mergeCell ref="F89:G89"/>
    <mergeCell ref="F90:G90"/>
    <mergeCell ref="F91:G91"/>
    <mergeCell ref="F92:G92"/>
    <mergeCell ref="F93:G93"/>
    <mergeCell ref="F94:G94"/>
    <mergeCell ref="F96:G96"/>
    <mergeCell ref="F97:G97"/>
    <mergeCell ref="F95:G95"/>
    <mergeCell ref="F80:G80"/>
    <mergeCell ref="F81:G81"/>
    <mergeCell ref="F82:G82"/>
    <mergeCell ref="F83:G83"/>
    <mergeCell ref="F84:G84"/>
    <mergeCell ref="F85:G85"/>
    <mergeCell ref="F86:G86"/>
    <mergeCell ref="F87:G87"/>
    <mergeCell ref="F71:G71"/>
    <mergeCell ref="F72:G72"/>
    <mergeCell ref="F73:G73"/>
    <mergeCell ref="F74:G74"/>
    <mergeCell ref="F75:G75"/>
    <mergeCell ref="F76:G76"/>
    <mergeCell ref="F77:G77"/>
    <mergeCell ref="F78:G78"/>
    <mergeCell ref="F79:G79"/>
    <mergeCell ref="D107:E107"/>
    <mergeCell ref="D108:E108"/>
    <mergeCell ref="D109:E109"/>
    <mergeCell ref="D98:E98"/>
    <mergeCell ref="D99:E99"/>
    <mergeCell ref="D100:E100"/>
    <mergeCell ref="D101:E101"/>
    <mergeCell ref="D102:E102"/>
    <mergeCell ref="D103:E103"/>
    <mergeCell ref="D104:E104"/>
    <mergeCell ref="D105:E105"/>
    <mergeCell ref="D106:E106"/>
    <mergeCell ref="D88:E88"/>
    <mergeCell ref="D89:E89"/>
    <mergeCell ref="D90:E90"/>
    <mergeCell ref="D91:E91"/>
    <mergeCell ref="D92:E92"/>
    <mergeCell ref="D93:E93"/>
    <mergeCell ref="D94:E94"/>
    <mergeCell ref="D96:E96"/>
    <mergeCell ref="D97:E97"/>
    <mergeCell ref="D95:E95"/>
    <mergeCell ref="D80:E80"/>
    <mergeCell ref="D81:E81"/>
    <mergeCell ref="D82:E82"/>
    <mergeCell ref="D83:E83"/>
    <mergeCell ref="D84:E84"/>
    <mergeCell ref="D85:E85"/>
    <mergeCell ref="D86:E86"/>
    <mergeCell ref="D87:E87"/>
    <mergeCell ref="D71:E71"/>
    <mergeCell ref="D72:E72"/>
    <mergeCell ref="D73:E73"/>
    <mergeCell ref="D74:E74"/>
    <mergeCell ref="D75:E75"/>
    <mergeCell ref="D76:E76"/>
    <mergeCell ref="D77:E77"/>
    <mergeCell ref="D78:E78"/>
    <mergeCell ref="D79:E79"/>
    <mergeCell ref="A1:G1"/>
    <mergeCell ref="A2:G2"/>
    <mergeCell ref="A3:G3"/>
    <mergeCell ref="A4:G4"/>
    <mergeCell ref="B54:C54"/>
    <mergeCell ref="D54:E54"/>
    <mergeCell ref="F54:G54"/>
    <mergeCell ref="B57:C57"/>
    <mergeCell ref="D57:E57"/>
    <mergeCell ref="F57:G57"/>
    <mergeCell ref="B55:C55"/>
    <mergeCell ref="D55:E55"/>
    <mergeCell ref="F55:G55"/>
    <mergeCell ref="B56:C56"/>
    <mergeCell ref="D56:E56"/>
    <mergeCell ref="F56:G56"/>
    <mergeCell ref="A17:D17"/>
    <mergeCell ref="E17:F17"/>
    <mergeCell ref="A18:D18"/>
    <mergeCell ref="E18:F18"/>
    <mergeCell ref="A19:D19"/>
    <mergeCell ref="E19:F19"/>
    <mergeCell ref="A20:D20"/>
    <mergeCell ref="E20:F20"/>
    <mergeCell ref="B60:C60"/>
    <mergeCell ref="D60:E60"/>
    <mergeCell ref="F60:G60"/>
    <mergeCell ref="B61:C61"/>
    <mergeCell ref="D61:E61"/>
    <mergeCell ref="F61:G61"/>
    <mergeCell ref="B58:C58"/>
    <mergeCell ref="D58:E58"/>
    <mergeCell ref="F58:G58"/>
    <mergeCell ref="B59:C59"/>
    <mergeCell ref="D59:E59"/>
    <mergeCell ref="F59:G59"/>
    <mergeCell ref="B62:C62"/>
    <mergeCell ref="D62:E62"/>
    <mergeCell ref="F62:G62"/>
    <mergeCell ref="B63:C63"/>
    <mergeCell ref="D63:E63"/>
    <mergeCell ref="F63:G63"/>
    <mergeCell ref="D68:E68"/>
    <mergeCell ref="D69:E69"/>
    <mergeCell ref="D70:E70"/>
    <mergeCell ref="F68:G68"/>
    <mergeCell ref="F69:G69"/>
    <mergeCell ref="F70:G70"/>
    <mergeCell ref="B71:C71"/>
    <mergeCell ref="B72:C72"/>
    <mergeCell ref="B73:C73"/>
    <mergeCell ref="B74:C74"/>
    <mergeCell ref="B75:C75"/>
    <mergeCell ref="B76:C76"/>
    <mergeCell ref="B67:C67"/>
    <mergeCell ref="D67:E67"/>
    <mergeCell ref="F67:G67"/>
    <mergeCell ref="B68:C68"/>
    <mergeCell ref="B69:C69"/>
    <mergeCell ref="B70:C70"/>
    <mergeCell ref="B83:C83"/>
    <mergeCell ref="B84:C84"/>
    <mergeCell ref="B85:C85"/>
    <mergeCell ref="B86:C86"/>
    <mergeCell ref="B87:C87"/>
    <mergeCell ref="B77:C77"/>
    <mergeCell ref="B78:C78"/>
    <mergeCell ref="B79:C79"/>
    <mergeCell ref="B80:C80"/>
    <mergeCell ref="B81:C81"/>
    <mergeCell ref="B82:C82"/>
    <mergeCell ref="B94:C94"/>
    <mergeCell ref="B96:C96"/>
    <mergeCell ref="B97:C97"/>
    <mergeCell ref="B98:C98"/>
    <mergeCell ref="B99:C99"/>
    <mergeCell ref="B100:C100"/>
    <mergeCell ref="B88:C88"/>
    <mergeCell ref="B89:C89"/>
    <mergeCell ref="B90:C90"/>
    <mergeCell ref="B91:C91"/>
    <mergeCell ref="B92:C92"/>
    <mergeCell ref="B93:C93"/>
    <mergeCell ref="B95:C95"/>
    <mergeCell ref="B107:C107"/>
    <mergeCell ref="B108:C108"/>
    <mergeCell ref="B109:C109"/>
    <mergeCell ref="B101:C101"/>
    <mergeCell ref="B102:C102"/>
    <mergeCell ref="B103:C103"/>
    <mergeCell ref="B104:C104"/>
    <mergeCell ref="B105:C105"/>
    <mergeCell ref="B106:C106"/>
    <mergeCell ref="F110:G110"/>
    <mergeCell ref="B133:C133"/>
    <mergeCell ref="E133:F133"/>
    <mergeCell ref="A134:A136"/>
    <mergeCell ref="B134:C134"/>
    <mergeCell ref="E134:F134"/>
    <mergeCell ref="B135:C135"/>
    <mergeCell ref="E135:F135"/>
    <mergeCell ref="B136:C136"/>
    <mergeCell ref="E136:F136"/>
    <mergeCell ref="B110:C110"/>
    <mergeCell ref="D110:E110"/>
    <mergeCell ref="B137:C137"/>
    <mergeCell ref="E137:F137"/>
    <mergeCell ref="A138:A145"/>
    <mergeCell ref="B138:C138"/>
    <mergeCell ref="E138:F138"/>
    <mergeCell ref="B139:C139"/>
    <mergeCell ref="E139:F139"/>
    <mergeCell ref="B140:C140"/>
    <mergeCell ref="E140:F140"/>
    <mergeCell ref="B144:C144"/>
    <mergeCell ref="E144:F144"/>
    <mergeCell ref="B145:C145"/>
    <mergeCell ref="E145:F145"/>
    <mergeCell ref="B141:C141"/>
    <mergeCell ref="E141:F141"/>
    <mergeCell ref="B142:C142"/>
    <mergeCell ref="E142:F142"/>
    <mergeCell ref="B143:C143"/>
    <mergeCell ref="E143:F143"/>
    <mergeCell ref="C27:D27"/>
    <mergeCell ref="E27:F27"/>
    <mergeCell ref="A21:D21"/>
    <mergeCell ref="E21:F21"/>
    <mergeCell ref="A24:B24"/>
    <mergeCell ref="C24:D24"/>
    <mergeCell ref="E24:F24"/>
    <mergeCell ref="C25:D25"/>
    <mergeCell ref="E25:F25"/>
    <mergeCell ref="C26:D26"/>
    <mergeCell ref="E26:F26"/>
  </mergeCells>
  <pageMargins left="0.2" right="0.2" top="0.47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2014-03-02T09:31:56Z</dcterms:modified>
</cp:coreProperties>
</file>