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50"/>
  <c r="F48"/>
  <c r="F49"/>
  <c r="F118"/>
  <c r="F115"/>
  <c r="F112"/>
  <c r="G40"/>
  <c r="G38"/>
  <c r="G36"/>
  <c r="G34"/>
  <c r="F42"/>
  <c r="E42"/>
  <c r="D42"/>
  <c r="B41"/>
  <c r="B40"/>
  <c r="B39"/>
  <c r="B38"/>
  <c r="B37"/>
  <c r="B36"/>
  <c r="B35"/>
  <c r="B34"/>
  <c r="C6"/>
  <c r="F51" s="1"/>
  <c r="D107" l="1"/>
  <c r="G42"/>
  <c r="F55"/>
  <c r="F52"/>
  <c r="F105"/>
  <c r="D108"/>
  <c r="F56" l="1"/>
  <c r="F124" s="1"/>
</calcChain>
</file>

<file path=xl/sharedStrings.xml><?xml version="1.0" encoding="utf-8"?>
<sst xmlns="http://schemas.openxmlformats.org/spreadsheetml/2006/main" count="227" uniqueCount="170">
  <si>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</si>
  <si>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</si>
  <si>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</si>
  <si>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</si>
  <si>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</si>
  <si>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</si>
  <si>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</si>
  <si>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</si>
  <si>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</si>
  <si>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</si>
  <si>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</si>
  <si>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</si>
  <si>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</si>
  <si>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</si>
  <si>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</si>
  <si>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</si>
  <si>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</si>
  <si>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</si>
  <si>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</si>
  <si>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</si>
  <si>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</si>
  <si>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</si>
  <si>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</si>
  <si>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</si>
  <si>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</si>
  <si>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</si>
  <si>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</si>
  <si>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</si>
  <si>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</si>
  <si>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</si>
  <si>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</si>
  <si>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</si>
  <si>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</si>
  <si>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</si>
  <si>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</si>
  <si>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</si>
  <si>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</si>
  <si>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</si>
  <si>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</si>
  <si>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</si>
  <si>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</si>
  <si>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</si>
  <si>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</si>
  <si>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</si>
  <si>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</si>
  <si>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</si>
  <si>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</si>
  <si>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</si>
  <si>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</si>
  <si>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</si>
  <si>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</si>
  <si>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</si>
  <si>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</si>
  <si>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</si>
  <si>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</si>
  <si>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</si>
  <si>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</si>
  <si>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</si>
  <si>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</si>
  <si>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</si>
  <si>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</si>
  <si>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</si>
  <si>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</si>
  <si>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</si>
  <si>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</si>
  <si>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</si>
  <si>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</si>
  <si>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</si>
  <si>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</si>
  <si>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</si>
  <si>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</si>
  <si>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</si>
  <si>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</si>
  <si>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</si>
  <si>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</si>
  <si>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</si>
  <si>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</si>
  <si>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</si>
  <si>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4  по улице Гаврилова </t>
  </si>
  <si>
    <t>кв.21 регистрация счетчика ХВ,установка пломбы</t>
  </si>
  <si>
    <t>Январь</t>
  </si>
  <si>
    <t xml:space="preserve">проверка и прочистка дымоходов </t>
  </si>
  <si>
    <t>Март</t>
  </si>
  <si>
    <t>кв.9 регистрация счетчика ХВ,установка пломбы</t>
  </si>
  <si>
    <t>кв.93 регистрация счетчика ХВ,установка пломбы</t>
  </si>
  <si>
    <t>Апрель</t>
  </si>
  <si>
    <t>кв.14 регистрация счетчика ХВ,установка пломбы</t>
  </si>
  <si>
    <t>кв.17 регистрация счетчика ХВ,установка пломбы</t>
  </si>
  <si>
    <t>Май</t>
  </si>
  <si>
    <t>ремонт щита этажного</t>
  </si>
  <si>
    <t>кв.96 ремонт стояка отопления</t>
  </si>
  <si>
    <t>Июнь</t>
  </si>
  <si>
    <t>замена общедомового счетчика</t>
  </si>
  <si>
    <t>замена общедомового прибора учета</t>
  </si>
  <si>
    <t>ремонт металлической кровли входов в подвал</t>
  </si>
  <si>
    <t>Июль</t>
  </si>
  <si>
    <t>ремонт асфальтового покрытия отмостки</t>
  </si>
  <si>
    <t>ремонт штукатурки цоколя</t>
  </si>
  <si>
    <t>ремонт освещения площадок</t>
  </si>
  <si>
    <t>под.№3,4,5 установка отливных на козырьки</t>
  </si>
  <si>
    <t>Август</t>
  </si>
  <si>
    <t>установка отливных на входные козырьки</t>
  </si>
  <si>
    <t>под.№3,4,5 ремонт подъездных козырьков</t>
  </si>
  <si>
    <t>кв.92 регистрация счетчика ХВ,установка пломбы</t>
  </si>
  <si>
    <t>оштукатуривание стен помещения входа в подвал</t>
  </si>
  <si>
    <t>кв.47 регистрация счетчика ХВ,установка пломбы</t>
  </si>
  <si>
    <t>Сентябрь</t>
  </si>
  <si>
    <t>очистка крыши от снега и сосулек</t>
  </si>
  <si>
    <t>Установка общедомового прибора учета по электрической энергии</t>
  </si>
  <si>
    <t>кв.37 регистрация счетчика ХВ,установка пломбы</t>
  </si>
  <si>
    <t>Октябрь</t>
  </si>
  <si>
    <t>кв.65 регистрация счетчика ХВ,установка пломбы</t>
  </si>
  <si>
    <t>под.№3 остекление</t>
  </si>
  <si>
    <t>кв.43 ремонт стояков отопления</t>
  </si>
  <si>
    <t>кв.82 замена подводки отопления</t>
  </si>
  <si>
    <t>Ноябрь</t>
  </si>
  <si>
    <t>кв.20 регистрация счетчика ХВ,установка пломбы</t>
  </si>
  <si>
    <t>под.№3 ремонт оконных створок(закрепление)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</si>
  <si>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</si>
  <si>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</si>
  <si>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</si>
  <si>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</si>
  <si>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</si>
  <si>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</si>
  <si>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</si>
  <si>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</si>
  <si>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</si>
  <si>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</si>
  <si>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</si>
  <si>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</si>
  <si>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</si>
  <si>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</si>
  <si>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</si>
  <si>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</si>
  <si>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</si>
  <si>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</si>
  <si>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</si>
  <si>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</si>
  <si>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</si>
  <si>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</si>
  <si>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</si>
  <si>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</si>
  <si>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</si>
  <si>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</si>
  <si>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</si>
  <si>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</si>
  <si>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</si>
  <si>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332 от 22.12.08г.</t>
  </si>
  <si>
    <t>Декабрь</t>
  </si>
  <si>
    <t>ремонт щита этажного,замена автоматов</t>
  </si>
  <si>
    <t>кв.77 ремонт стояка канализации</t>
  </si>
  <si>
    <t>кв.92 ремонт стояка отопления</t>
  </si>
  <si>
    <t>ремонт отливных на крыше</t>
  </si>
  <si>
    <t xml:space="preserve">подъезд ремонт эл.проводки </t>
  </si>
  <si>
    <t>01.12.2010г.</t>
  </si>
  <si>
    <t>25.04.2013г.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</si>
  <si>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</si>
  <si>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</si>
  <si>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</si>
  <si>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</si>
  <si>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</si>
  <si>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</si>
  <si>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</si>
  <si>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дератизация и дезинсекция</t>
  </si>
  <si>
    <t>кв. 48 ремонт мягкой кровли крыши и козырьков</t>
  </si>
  <si>
    <t xml:space="preserve"> кв. 34,97,74 ремонт мягкой кровли</t>
  </si>
  <si>
    <t>кв. 99,100 ремонт мягкой кровли</t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</si>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</sst>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topLeftCell="A109" workbookViewId="0">
      <selection activeCell="B126" sqref="B12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78</v>
      </c>
      <c r="B3" s="25"/>
      <c r="C3" s="25"/>
      <c r="D3" s="25"/>
      <c r="E3" s="25"/>
      <c r="F3" s="25"/>
      <c r="G3" s="25"/>
    </row>
    <row r="4" spans="1:8">
      <c r="A4" s="25" t="s">
        <v>73</v>
      </c>
      <c r="B4" s="25"/>
      <c r="C4" s="25"/>
      <c r="D4" s="25"/>
      <c r="E4" s="25"/>
      <c r="F4" s="25"/>
      <c r="G4" s="25"/>
      <c r="H4" s="11">
        <v>12</v>
      </c>
    </row>
    <row r="5" spans="1:8" ht="11.25" customHeight="1"/>
    <row r="6" spans="1:8">
      <c r="A6" s="1" t="s">
        <v>6</v>
      </c>
      <c r="C6" s="2">
        <f>D7+D8</f>
        <v>4478.5</v>
      </c>
      <c r="D6" s="1" t="s">
        <v>2</v>
      </c>
    </row>
    <row r="7" spans="1:8">
      <c r="A7" s="1" t="s">
        <v>120</v>
      </c>
      <c r="B7" s="1" t="s">
        <v>121</v>
      </c>
      <c r="C7" s="2"/>
      <c r="D7" s="1">
        <v>4437.5</v>
      </c>
      <c r="E7" s="1" t="s">
        <v>2</v>
      </c>
    </row>
    <row r="8" spans="1:8">
      <c r="B8" s="1" t="s">
        <v>122</v>
      </c>
      <c r="C8" s="2"/>
      <c r="D8" s="1">
        <v>41</v>
      </c>
      <c r="E8" s="1" t="s">
        <v>2</v>
      </c>
    </row>
    <row r="9" spans="1:8">
      <c r="A9" s="1" t="s">
        <v>123</v>
      </c>
      <c r="C9" s="1">
        <v>5</v>
      </c>
    </row>
    <row r="10" spans="1:8">
      <c r="A10" s="1" t="s">
        <v>124</v>
      </c>
      <c r="C10" s="1">
        <v>6</v>
      </c>
    </row>
    <row r="11" spans="1:8">
      <c r="A11" s="1" t="s">
        <v>125</v>
      </c>
      <c r="C11" s="1">
        <v>100</v>
      </c>
    </row>
    <row r="12" spans="1:8">
      <c r="A12" s="1" t="s">
        <v>126</v>
      </c>
      <c r="E12" s="1">
        <v>393.4</v>
      </c>
      <c r="F12" s="1" t="s">
        <v>2</v>
      </c>
    </row>
    <row r="13" spans="1:8">
      <c r="A13" s="1" t="s">
        <v>127</v>
      </c>
      <c r="B13" s="1">
        <v>1248</v>
      </c>
      <c r="C13" s="1" t="s">
        <v>2</v>
      </c>
    </row>
    <row r="14" spans="1:8">
      <c r="A14" s="1" t="s">
        <v>128</v>
      </c>
      <c r="D14" s="1">
        <v>4325</v>
      </c>
      <c r="E14" s="1" t="s">
        <v>2</v>
      </c>
    </row>
    <row r="16" spans="1:8">
      <c r="A16" s="1" t="s">
        <v>129</v>
      </c>
    </row>
    <row r="17" spans="1:6">
      <c r="A17" s="39" t="s">
        <v>130</v>
      </c>
      <c r="B17" s="39"/>
      <c r="C17" s="39"/>
      <c r="D17" s="39"/>
      <c r="E17" s="39" t="s">
        <v>131</v>
      </c>
      <c r="F17" s="39"/>
    </row>
    <row r="18" spans="1:6">
      <c r="A18" s="40" t="s">
        <v>132</v>
      </c>
      <c r="B18" s="40"/>
      <c r="C18" s="40"/>
      <c r="D18" s="40"/>
      <c r="E18" s="39" t="s">
        <v>155</v>
      </c>
      <c r="F18" s="39"/>
    </row>
    <row r="19" spans="1:6">
      <c r="A19" s="40" t="s">
        <v>133</v>
      </c>
      <c r="B19" s="40"/>
      <c r="C19" s="40"/>
      <c r="D19" s="40"/>
      <c r="E19" s="39" t="s">
        <v>154</v>
      </c>
      <c r="F19" s="39"/>
    </row>
    <row r="20" spans="1:6">
      <c r="A20" s="40" t="s">
        <v>134</v>
      </c>
      <c r="B20" s="40"/>
      <c r="C20" s="40"/>
      <c r="D20" s="40"/>
      <c r="E20" s="39" t="s">
        <v>146</v>
      </c>
      <c r="F20" s="39"/>
    </row>
    <row r="22" spans="1:6">
      <c r="A22" s="1" t="s">
        <v>135</v>
      </c>
    </row>
    <row r="23" spans="1:6" ht="31.5" customHeight="1">
      <c r="A23" s="38" t="s">
        <v>136</v>
      </c>
      <c r="B23" s="38"/>
      <c r="C23" s="38" t="s">
        <v>137</v>
      </c>
      <c r="D23" s="38"/>
      <c r="E23" s="38" t="s">
        <v>138</v>
      </c>
      <c r="F23" s="38"/>
    </row>
    <row r="24" spans="1:6">
      <c r="A24" s="13" t="s">
        <v>139</v>
      </c>
      <c r="B24" s="13"/>
      <c r="C24" s="39">
        <v>96</v>
      </c>
      <c r="D24" s="39"/>
      <c r="E24" s="39">
        <v>96</v>
      </c>
      <c r="F24" s="39"/>
    </row>
    <row r="25" spans="1:6">
      <c r="A25" s="13" t="s">
        <v>140</v>
      </c>
      <c r="B25" s="13"/>
      <c r="C25" s="39">
        <v>43</v>
      </c>
      <c r="D25" s="39"/>
      <c r="E25" s="39">
        <v>57</v>
      </c>
      <c r="F25" s="39"/>
    </row>
    <row r="27" spans="1:6">
      <c r="A27" s="1" t="s">
        <v>141</v>
      </c>
      <c r="C27" s="1" t="s">
        <v>147</v>
      </c>
    </row>
    <row r="29" spans="1:6">
      <c r="A29" s="1" t="s">
        <v>142</v>
      </c>
    </row>
    <row r="30" spans="1:6">
      <c r="B30" s="1" t="s">
        <v>143</v>
      </c>
      <c r="D30" s="14">
        <v>12.2</v>
      </c>
      <c r="E30" s="1" t="s">
        <v>144</v>
      </c>
    </row>
    <row r="31" spans="1:6">
      <c r="B31" s="1" t="s">
        <v>145</v>
      </c>
      <c r="D31" s="1">
        <v>13.66</v>
      </c>
      <c r="E31" s="1" t="s">
        <v>144</v>
      </c>
    </row>
    <row r="32" spans="1:6" ht="30.75" customHeight="1">
      <c r="A32" s="1" t="s">
        <v>1</v>
      </c>
    </row>
    <row r="33" spans="1:10" ht="98.25" customHeight="1">
      <c r="A33" s="15" t="s">
        <v>3</v>
      </c>
      <c r="B33" s="15" t="s">
        <v>156</v>
      </c>
      <c r="C33" s="15" t="s">
        <v>157</v>
      </c>
      <c r="D33" s="15" t="s">
        <v>158</v>
      </c>
      <c r="E33" s="15" t="s">
        <v>4</v>
      </c>
      <c r="F33" s="15" t="s">
        <v>159</v>
      </c>
      <c r="G33" s="15" t="s">
        <v>160</v>
      </c>
      <c r="H33" s="16"/>
      <c r="I33" s="16"/>
      <c r="J33" s="16"/>
    </row>
    <row r="34" spans="1:10">
      <c r="A34" s="20" t="s">
        <v>39</v>
      </c>
      <c r="B34" s="4">
        <f>D34/C34</f>
        <v>64106.381322957197</v>
      </c>
      <c r="C34" s="5">
        <v>2.57</v>
      </c>
      <c r="D34" s="5">
        <v>164753.4</v>
      </c>
      <c r="E34" s="5">
        <v>3342.81</v>
      </c>
      <c r="F34" s="18">
        <v>369712.18</v>
      </c>
      <c r="G34" s="18">
        <f>D34+D35+E34+E35-F34</f>
        <v>1222.1500000000233</v>
      </c>
    </row>
    <row r="35" spans="1:10">
      <c r="A35" s="21"/>
      <c r="B35" s="4">
        <f>D35/C35</f>
        <v>68758.684745762701</v>
      </c>
      <c r="C35" s="5">
        <v>2.95</v>
      </c>
      <c r="D35" s="5">
        <v>202838.12</v>
      </c>
      <c r="E35" s="5">
        <v>0</v>
      </c>
      <c r="F35" s="19"/>
      <c r="G35" s="19"/>
    </row>
    <row r="36" spans="1:10">
      <c r="A36" s="20" t="s">
        <v>40</v>
      </c>
      <c r="B36" s="4">
        <f t="shared" ref="B36:B41" si="0">D36/C36</f>
        <v>419.10006321683375</v>
      </c>
      <c r="C36" s="5">
        <v>1328.76</v>
      </c>
      <c r="D36" s="5">
        <v>556883.4</v>
      </c>
      <c r="E36" s="5"/>
      <c r="F36" s="18">
        <v>882023.57</v>
      </c>
      <c r="G36" s="18">
        <f t="shared" ref="G36" si="1">D36+D37+E36+E37-F36</f>
        <v>23509.150000000023</v>
      </c>
    </row>
    <row r="37" spans="1:10">
      <c r="A37" s="21"/>
      <c r="B37" s="4">
        <f t="shared" si="0"/>
        <v>232.03995900275535</v>
      </c>
      <c r="C37" s="5">
        <v>1502.54</v>
      </c>
      <c r="D37" s="5">
        <v>348649.32</v>
      </c>
      <c r="E37" s="5"/>
      <c r="F37" s="19"/>
      <c r="G37" s="19"/>
    </row>
    <row r="38" spans="1:10" ht="16.5" customHeight="1">
      <c r="A38" s="20" t="s">
        <v>161</v>
      </c>
      <c r="B38" s="4">
        <f t="shared" si="0"/>
        <v>6274.9184668989546</v>
      </c>
      <c r="C38" s="5">
        <v>14.35</v>
      </c>
      <c r="D38" s="5">
        <v>90045.08</v>
      </c>
      <c r="E38" s="5">
        <v>-85.87</v>
      </c>
      <c r="F38" s="18">
        <v>189771.12</v>
      </c>
      <c r="G38" s="18">
        <f t="shared" ref="G38" si="2">D38+D39+E38+E39-F38</f>
        <v>161.61000000001513</v>
      </c>
    </row>
    <row r="39" spans="1:10">
      <c r="A39" s="21"/>
      <c r="B39" s="4">
        <f t="shared" si="0"/>
        <v>6044.3482466747282</v>
      </c>
      <c r="C39" s="5">
        <v>16.54</v>
      </c>
      <c r="D39" s="5">
        <v>99973.52</v>
      </c>
      <c r="E39" s="5">
        <v>0</v>
      </c>
      <c r="F39" s="19"/>
      <c r="G39" s="19"/>
    </row>
    <row r="40" spans="1:10" ht="16.5" customHeight="1">
      <c r="A40" s="20" t="s">
        <v>162</v>
      </c>
      <c r="B40" s="4">
        <f t="shared" si="0"/>
        <v>6251.7463798096805</v>
      </c>
      <c r="C40" s="5">
        <v>24.17</v>
      </c>
      <c r="D40" s="5">
        <v>151104.71</v>
      </c>
      <c r="E40" s="5">
        <v>-144.61000000000001</v>
      </c>
      <c r="F40" s="18">
        <v>326341.99</v>
      </c>
      <c r="G40" s="18">
        <f t="shared" ref="G40" si="3">D40+D41+E40+E41-F40</f>
        <v>271.36999999999534</v>
      </c>
    </row>
    <row r="41" spans="1:10">
      <c r="A41" s="21"/>
      <c r="B41" s="4">
        <f t="shared" si="0"/>
        <v>5982.7404632152593</v>
      </c>
      <c r="C41" s="5">
        <v>29.36</v>
      </c>
      <c r="D41" s="5">
        <v>175653.26</v>
      </c>
      <c r="E41" s="5">
        <v>0</v>
      </c>
      <c r="F41" s="19"/>
      <c r="G41" s="19"/>
    </row>
    <row r="42" spans="1:10">
      <c r="A42" s="3" t="s">
        <v>70</v>
      </c>
      <c r="B42" s="4"/>
      <c r="C42" s="5"/>
      <c r="D42" s="5">
        <f>SUM(D34:D41)</f>
        <v>1789900.81</v>
      </c>
      <c r="E42" s="5">
        <f>SUM(E34:E41)</f>
        <v>3112.33</v>
      </c>
      <c r="F42" s="5">
        <f>SUM(F34:F41)</f>
        <v>1767848.86</v>
      </c>
      <c r="G42" s="5">
        <f>SUM(G34:G41)</f>
        <v>25164.280000000057</v>
      </c>
    </row>
    <row r="44" spans="1:10" ht="18" customHeight="1"/>
    <row r="45" spans="1:10" ht="16.5" customHeight="1">
      <c r="A45" s="1" t="s">
        <v>7</v>
      </c>
    </row>
    <row r="46" spans="1:10" ht="17.25" customHeight="1"/>
    <row r="47" spans="1:10" ht="33" customHeight="1">
      <c r="A47" s="8" t="s">
        <v>8</v>
      </c>
      <c r="B47" s="26" t="s">
        <v>9</v>
      </c>
      <c r="C47" s="27"/>
      <c r="D47" s="26" t="s">
        <v>10</v>
      </c>
      <c r="E47" s="27"/>
      <c r="F47" s="26" t="s">
        <v>11</v>
      </c>
      <c r="G47" s="27"/>
    </row>
    <row r="48" spans="1:10" ht="45.75" customHeight="1">
      <c r="A48" s="8">
        <v>1</v>
      </c>
      <c r="B48" s="28" t="s">
        <v>12</v>
      </c>
      <c r="C48" s="28"/>
      <c r="D48" s="29" t="s">
        <v>13</v>
      </c>
      <c r="E48" s="29"/>
      <c r="F48" s="30">
        <f>0.54*H4*D7</f>
        <v>28755.000000000004</v>
      </c>
      <c r="G48" s="30"/>
    </row>
    <row r="49" spans="1:7" ht="32.25" customHeight="1">
      <c r="A49" s="8">
        <v>2</v>
      </c>
      <c r="B49" s="28" t="s">
        <v>14</v>
      </c>
      <c r="C49" s="28"/>
      <c r="D49" s="29" t="s">
        <v>13</v>
      </c>
      <c r="E49" s="29"/>
      <c r="F49" s="30">
        <f>1.71*H4*D7</f>
        <v>91057.5</v>
      </c>
      <c r="G49" s="30"/>
    </row>
    <row r="50" spans="1:7" ht="18" customHeight="1">
      <c r="A50" s="12">
        <v>3</v>
      </c>
      <c r="B50" s="28" t="s">
        <v>15</v>
      </c>
      <c r="C50" s="28"/>
      <c r="D50" s="29" t="s">
        <v>16</v>
      </c>
      <c r="E50" s="29"/>
      <c r="F50" s="30">
        <f>0.148333333333*H4*D7</f>
        <v>7898.7499999822494</v>
      </c>
      <c r="G50" s="30"/>
    </row>
    <row r="51" spans="1:7" ht="31.5" customHeight="1">
      <c r="A51" s="12">
        <v>4</v>
      </c>
      <c r="B51" s="28" t="s">
        <v>17</v>
      </c>
      <c r="C51" s="28"/>
      <c r="D51" s="29" t="s">
        <v>118</v>
      </c>
      <c r="E51" s="29"/>
      <c r="F51" s="30">
        <f>0.79*H4*C6</f>
        <v>42456.18</v>
      </c>
      <c r="G51" s="30"/>
    </row>
    <row r="52" spans="1:7" ht="60" customHeight="1">
      <c r="A52" s="12">
        <v>5</v>
      </c>
      <c r="B52" s="28" t="s">
        <v>18</v>
      </c>
      <c r="C52" s="28"/>
      <c r="D52" s="29" t="s">
        <v>19</v>
      </c>
      <c r="E52" s="29"/>
      <c r="F52" s="30">
        <f>1.04*H4*C6</f>
        <v>55891.68</v>
      </c>
      <c r="G52" s="30"/>
    </row>
    <row r="53" spans="1:7" ht="34.5" customHeight="1">
      <c r="A53" s="12">
        <v>6</v>
      </c>
      <c r="B53" s="28" t="s">
        <v>20</v>
      </c>
      <c r="C53" s="28"/>
      <c r="D53" s="29" t="s">
        <v>66</v>
      </c>
      <c r="E53" s="29"/>
      <c r="F53" s="30"/>
      <c r="G53" s="30"/>
    </row>
    <row r="54" spans="1:7" ht="32.25" customHeight="1">
      <c r="A54" s="12">
        <v>7</v>
      </c>
      <c r="B54" s="28" t="s">
        <v>21</v>
      </c>
      <c r="C54" s="28"/>
      <c r="D54" s="29" t="s">
        <v>66</v>
      </c>
      <c r="E54" s="29"/>
      <c r="F54" s="30">
        <f>2.20416666666*H4*D7</f>
        <v>117371.87499964499</v>
      </c>
      <c r="G54" s="30"/>
    </row>
    <row r="55" spans="1:7" ht="45.75" customHeight="1">
      <c r="A55" s="12">
        <v>8</v>
      </c>
      <c r="B55" s="28" t="s">
        <v>22</v>
      </c>
      <c r="C55" s="28"/>
      <c r="D55" s="29" t="s">
        <v>119</v>
      </c>
      <c r="E55" s="29"/>
      <c r="F55" s="30">
        <f>0.2525*H4*C6</f>
        <v>13569.855000000001</v>
      </c>
      <c r="G55" s="30"/>
    </row>
    <row r="56" spans="1:7" ht="30.75" customHeight="1">
      <c r="A56" s="8"/>
      <c r="B56" s="28" t="s">
        <v>23</v>
      </c>
      <c r="C56" s="28"/>
      <c r="D56" s="29"/>
      <c r="E56" s="29"/>
      <c r="F56" s="30">
        <f>SUM(F48:G55)</f>
        <v>357000.83999962721</v>
      </c>
      <c r="G56" s="30"/>
    </row>
    <row r="57" spans="1:7" ht="17.25" customHeight="1"/>
    <row r="58" spans="1:7" ht="17.25" customHeight="1">
      <c r="A58" s="1" t="s">
        <v>24</v>
      </c>
    </row>
    <row r="59" spans="1:7" ht="16.5" customHeight="1"/>
    <row r="60" spans="1:7" ht="45.75" customHeight="1">
      <c r="A60" s="8" t="s">
        <v>8</v>
      </c>
      <c r="B60" s="29" t="s">
        <v>25</v>
      </c>
      <c r="C60" s="29"/>
      <c r="D60" s="26" t="s">
        <v>26</v>
      </c>
      <c r="E60" s="27"/>
      <c r="F60" s="26" t="s">
        <v>27</v>
      </c>
      <c r="G60" s="27"/>
    </row>
    <row r="61" spans="1:7" ht="48" customHeight="1">
      <c r="A61" s="8">
        <v>1</v>
      </c>
      <c r="B61" s="31" t="s">
        <v>79</v>
      </c>
      <c r="C61" s="31"/>
      <c r="D61" s="24" t="s">
        <v>80</v>
      </c>
      <c r="E61" s="24"/>
      <c r="F61" s="22">
        <v>56.78</v>
      </c>
      <c r="G61" s="23"/>
    </row>
    <row r="62" spans="1:7" ht="33" customHeight="1">
      <c r="A62" s="8">
        <v>2</v>
      </c>
      <c r="B62" s="31" t="s">
        <v>81</v>
      </c>
      <c r="C62" s="31"/>
      <c r="D62" s="24" t="s">
        <v>80</v>
      </c>
      <c r="E62" s="24"/>
      <c r="F62" s="22">
        <v>1308.5</v>
      </c>
      <c r="G62" s="23"/>
    </row>
    <row r="63" spans="1:7" ht="32.25" customHeight="1">
      <c r="A63" s="10">
        <v>3</v>
      </c>
      <c r="B63" s="31" t="s">
        <v>107</v>
      </c>
      <c r="C63" s="31"/>
      <c r="D63" s="24" t="s">
        <v>80</v>
      </c>
      <c r="E63" s="24"/>
      <c r="F63" s="22">
        <v>4173</v>
      </c>
      <c r="G63" s="23"/>
    </row>
    <row r="64" spans="1:7" ht="32.25" customHeight="1">
      <c r="A64" s="10">
        <v>4</v>
      </c>
      <c r="B64" s="31" t="s">
        <v>107</v>
      </c>
      <c r="C64" s="31"/>
      <c r="D64" s="24" t="s">
        <v>82</v>
      </c>
      <c r="E64" s="24"/>
      <c r="F64" s="22">
        <v>599</v>
      </c>
      <c r="G64" s="23"/>
    </row>
    <row r="65" spans="1:7" ht="32.25" customHeight="1">
      <c r="A65" s="10">
        <v>5</v>
      </c>
      <c r="B65" s="31" t="s">
        <v>83</v>
      </c>
      <c r="C65" s="31"/>
      <c r="D65" s="24" t="s">
        <v>82</v>
      </c>
      <c r="E65" s="24"/>
      <c r="F65" s="22">
        <v>39.39</v>
      </c>
      <c r="G65" s="23"/>
    </row>
    <row r="66" spans="1:7" ht="49.5" customHeight="1">
      <c r="A66" s="10">
        <v>6</v>
      </c>
      <c r="B66" s="31" t="s">
        <v>84</v>
      </c>
      <c r="C66" s="31"/>
      <c r="D66" s="24" t="s">
        <v>82</v>
      </c>
      <c r="E66" s="24"/>
      <c r="F66" s="22">
        <v>39.39</v>
      </c>
      <c r="G66" s="23"/>
    </row>
    <row r="67" spans="1:7" ht="47.25" customHeight="1">
      <c r="A67" s="10">
        <v>7</v>
      </c>
      <c r="B67" s="31" t="s">
        <v>108</v>
      </c>
      <c r="C67" s="31"/>
      <c r="D67" s="24" t="s">
        <v>85</v>
      </c>
      <c r="E67" s="24"/>
      <c r="F67" s="22">
        <v>8942</v>
      </c>
      <c r="G67" s="23"/>
    </row>
    <row r="68" spans="1:7" ht="30.75" customHeight="1">
      <c r="A68" s="10">
        <v>8</v>
      </c>
      <c r="B68" s="31" t="s">
        <v>107</v>
      </c>
      <c r="C68" s="31"/>
      <c r="D68" s="24" t="s">
        <v>85</v>
      </c>
      <c r="E68" s="24"/>
      <c r="F68" s="22">
        <v>598</v>
      </c>
      <c r="G68" s="23"/>
    </row>
    <row r="69" spans="1:7" ht="48.75" customHeight="1">
      <c r="A69" s="10">
        <v>9</v>
      </c>
      <c r="B69" s="31" t="s">
        <v>86</v>
      </c>
      <c r="C69" s="31"/>
      <c r="D69" s="24" t="s">
        <v>85</v>
      </c>
      <c r="E69" s="24"/>
      <c r="F69" s="22">
        <v>21.24</v>
      </c>
      <c r="G69" s="23"/>
    </row>
    <row r="70" spans="1:7" ht="48.75" customHeight="1">
      <c r="A70" s="10">
        <v>10</v>
      </c>
      <c r="B70" s="31" t="s">
        <v>87</v>
      </c>
      <c r="C70" s="31"/>
      <c r="D70" s="24" t="s">
        <v>85</v>
      </c>
      <c r="E70" s="24"/>
      <c r="F70" s="22">
        <v>26.24</v>
      </c>
      <c r="G70" s="23"/>
    </row>
    <row r="71" spans="1:7" ht="33" customHeight="1">
      <c r="A71" s="10">
        <v>11</v>
      </c>
      <c r="B71" s="31" t="s">
        <v>152</v>
      </c>
      <c r="C71" s="31"/>
      <c r="D71" s="24" t="s">
        <v>88</v>
      </c>
      <c r="E71" s="24"/>
      <c r="F71" s="22">
        <v>5193</v>
      </c>
      <c r="G71" s="23"/>
    </row>
    <row r="72" spans="1:7" ht="33.75" customHeight="1">
      <c r="A72" s="10">
        <v>12</v>
      </c>
      <c r="B72" s="31" t="s">
        <v>153</v>
      </c>
      <c r="C72" s="31"/>
      <c r="D72" s="24" t="s">
        <v>88</v>
      </c>
      <c r="E72" s="24"/>
      <c r="F72" s="22">
        <v>2065.8200000000002</v>
      </c>
      <c r="G72" s="23"/>
    </row>
    <row r="73" spans="1:7">
      <c r="A73" s="10">
        <v>13</v>
      </c>
      <c r="B73" s="31" t="s">
        <v>89</v>
      </c>
      <c r="C73" s="31"/>
      <c r="D73" s="24" t="s">
        <v>88</v>
      </c>
      <c r="E73" s="24"/>
      <c r="F73" s="22">
        <v>1463.23</v>
      </c>
      <c r="G73" s="23"/>
    </row>
    <row r="74" spans="1:7" ht="34.5" customHeight="1">
      <c r="A74" s="10">
        <v>14</v>
      </c>
      <c r="B74" s="31" t="s">
        <v>90</v>
      </c>
      <c r="C74" s="31"/>
      <c r="D74" s="24" t="s">
        <v>91</v>
      </c>
      <c r="E74" s="24"/>
      <c r="F74" s="22">
        <v>3175.97</v>
      </c>
      <c r="G74" s="23"/>
    </row>
    <row r="75" spans="1:7" ht="30.75" customHeight="1">
      <c r="A75" s="10">
        <v>15</v>
      </c>
      <c r="B75" s="31" t="s">
        <v>92</v>
      </c>
      <c r="C75" s="31"/>
      <c r="D75" s="24" t="s">
        <v>91</v>
      </c>
      <c r="E75" s="24"/>
      <c r="F75" s="22">
        <v>869.89</v>
      </c>
      <c r="G75" s="23"/>
    </row>
    <row r="76" spans="1:7" ht="32.25" customHeight="1">
      <c r="A76" s="10">
        <v>16</v>
      </c>
      <c r="B76" s="31" t="s">
        <v>93</v>
      </c>
      <c r="C76" s="31"/>
      <c r="D76" s="24" t="s">
        <v>91</v>
      </c>
      <c r="E76" s="24"/>
      <c r="F76" s="22">
        <v>824.48</v>
      </c>
      <c r="G76" s="23"/>
    </row>
    <row r="77" spans="1:7" ht="35.25" customHeight="1">
      <c r="A77" s="10">
        <v>17</v>
      </c>
      <c r="B77" s="31" t="s">
        <v>94</v>
      </c>
      <c r="C77" s="31"/>
      <c r="D77" s="24" t="s">
        <v>95</v>
      </c>
      <c r="E77" s="24"/>
      <c r="F77" s="22">
        <v>2446</v>
      </c>
      <c r="G77" s="23"/>
    </row>
    <row r="78" spans="1:7" ht="33" customHeight="1">
      <c r="A78" s="10">
        <v>18</v>
      </c>
      <c r="B78" s="31" t="s">
        <v>96</v>
      </c>
      <c r="C78" s="31"/>
      <c r="D78" s="24" t="s">
        <v>95</v>
      </c>
      <c r="E78" s="24"/>
      <c r="F78" s="22">
        <v>73544</v>
      </c>
      <c r="G78" s="23"/>
    </row>
    <row r="79" spans="1:7" ht="18.75" customHeight="1">
      <c r="A79" s="10">
        <v>19</v>
      </c>
      <c r="B79" s="31" t="s">
        <v>97</v>
      </c>
      <c r="C79" s="31"/>
      <c r="D79" s="24" t="s">
        <v>95</v>
      </c>
      <c r="E79" s="24"/>
      <c r="F79" s="22">
        <v>26186</v>
      </c>
      <c r="G79" s="23"/>
    </row>
    <row r="80" spans="1:7" ht="34.5" customHeight="1">
      <c r="A80" s="10">
        <v>20</v>
      </c>
      <c r="B80" s="31" t="s">
        <v>98</v>
      </c>
      <c r="C80" s="31"/>
      <c r="D80" s="24" t="s">
        <v>95</v>
      </c>
      <c r="E80" s="24"/>
      <c r="F80" s="22">
        <v>206.12</v>
      </c>
      <c r="G80" s="23"/>
    </row>
    <row r="81" spans="1:7" ht="33" customHeight="1">
      <c r="A81" s="10">
        <v>21</v>
      </c>
      <c r="B81" s="31" t="s">
        <v>99</v>
      </c>
      <c r="C81" s="31"/>
      <c r="D81" s="24" t="s">
        <v>100</v>
      </c>
      <c r="E81" s="24"/>
      <c r="F81" s="22">
        <v>6738</v>
      </c>
      <c r="G81" s="23"/>
    </row>
    <row r="82" spans="1:7" ht="31.5" customHeight="1">
      <c r="A82" s="10">
        <v>22</v>
      </c>
      <c r="B82" s="31" t="s">
        <v>101</v>
      </c>
      <c r="C82" s="31"/>
      <c r="D82" s="24" t="s">
        <v>100</v>
      </c>
      <c r="E82" s="24"/>
      <c r="F82" s="22">
        <v>6558</v>
      </c>
      <c r="G82" s="23"/>
    </row>
    <row r="83" spans="1:7" ht="36.75" customHeight="1">
      <c r="A83" s="10">
        <v>23</v>
      </c>
      <c r="B83" s="31" t="s">
        <v>164</v>
      </c>
      <c r="C83" s="31"/>
      <c r="D83" s="24" t="s">
        <v>100</v>
      </c>
      <c r="E83" s="24"/>
      <c r="F83" s="22">
        <v>8885</v>
      </c>
      <c r="G83" s="23"/>
    </row>
    <row r="84" spans="1:7" ht="31.5" customHeight="1">
      <c r="A84" s="17">
        <v>24</v>
      </c>
      <c r="B84" s="31" t="s">
        <v>163</v>
      </c>
      <c r="C84" s="31"/>
      <c r="D84" s="24" t="s">
        <v>100</v>
      </c>
      <c r="E84" s="24"/>
      <c r="F84" s="22">
        <v>10296</v>
      </c>
      <c r="G84" s="23"/>
    </row>
    <row r="85" spans="1:7" ht="32.25" customHeight="1">
      <c r="A85" s="17">
        <v>25</v>
      </c>
      <c r="B85" s="31" t="s">
        <v>102</v>
      </c>
      <c r="C85" s="31"/>
      <c r="D85" s="24" t="s">
        <v>100</v>
      </c>
      <c r="E85" s="24"/>
      <c r="F85" s="22">
        <v>12754</v>
      </c>
      <c r="G85" s="23"/>
    </row>
    <row r="86" spans="1:7" ht="48.75" customHeight="1">
      <c r="A86" s="17">
        <v>26</v>
      </c>
      <c r="B86" s="31" t="s">
        <v>103</v>
      </c>
      <c r="C86" s="31"/>
      <c r="D86" s="24" t="s">
        <v>100</v>
      </c>
      <c r="E86" s="24"/>
      <c r="F86" s="22">
        <v>36.07</v>
      </c>
      <c r="G86" s="23"/>
    </row>
    <row r="87" spans="1:7" ht="33" customHeight="1">
      <c r="A87" s="17">
        <v>27</v>
      </c>
      <c r="B87" s="31" t="s">
        <v>104</v>
      </c>
      <c r="C87" s="31"/>
      <c r="D87" s="24" t="s">
        <v>100</v>
      </c>
      <c r="E87" s="24"/>
      <c r="F87" s="22">
        <v>6534</v>
      </c>
      <c r="G87" s="23"/>
    </row>
    <row r="88" spans="1:7" ht="49.5" customHeight="1">
      <c r="A88" s="17">
        <v>28</v>
      </c>
      <c r="B88" s="31" t="s">
        <v>105</v>
      </c>
      <c r="C88" s="31"/>
      <c r="D88" s="24" t="s">
        <v>106</v>
      </c>
      <c r="E88" s="24"/>
      <c r="F88" s="22">
        <v>47.97</v>
      </c>
      <c r="G88" s="23"/>
    </row>
    <row r="89" spans="1:7">
      <c r="A89" s="17">
        <v>29</v>
      </c>
      <c r="B89" s="31" t="s">
        <v>89</v>
      </c>
      <c r="C89" s="31"/>
      <c r="D89" s="24" t="s">
        <v>106</v>
      </c>
      <c r="E89" s="24"/>
      <c r="F89" s="22">
        <v>671.83</v>
      </c>
      <c r="G89" s="23"/>
    </row>
    <row r="90" spans="1:7">
      <c r="A90" s="17">
        <v>30</v>
      </c>
      <c r="B90" s="31" t="s">
        <v>89</v>
      </c>
      <c r="C90" s="31"/>
      <c r="D90" s="24" t="s">
        <v>106</v>
      </c>
      <c r="E90" s="24"/>
      <c r="F90" s="22">
        <v>472.09</v>
      </c>
      <c r="G90" s="23"/>
    </row>
    <row r="91" spans="1:7" ht="48.75" customHeight="1">
      <c r="A91" s="17">
        <v>31</v>
      </c>
      <c r="B91" s="31" t="s">
        <v>109</v>
      </c>
      <c r="C91" s="31"/>
      <c r="D91" s="24" t="s">
        <v>110</v>
      </c>
      <c r="E91" s="24"/>
      <c r="F91" s="22">
        <v>34.729999999999997</v>
      </c>
      <c r="G91" s="23"/>
    </row>
    <row r="92" spans="1:7" ht="48.75" customHeight="1">
      <c r="A92" s="17">
        <v>32</v>
      </c>
      <c r="B92" s="31" t="s">
        <v>111</v>
      </c>
      <c r="C92" s="31"/>
      <c r="D92" s="24" t="s">
        <v>110</v>
      </c>
      <c r="E92" s="24"/>
      <c r="F92" s="22">
        <v>25.21</v>
      </c>
      <c r="G92" s="23"/>
    </row>
    <row r="93" spans="1:7">
      <c r="A93" s="17">
        <v>33</v>
      </c>
      <c r="B93" s="31" t="s">
        <v>112</v>
      </c>
      <c r="C93" s="31"/>
      <c r="D93" s="24" t="s">
        <v>110</v>
      </c>
      <c r="E93" s="24"/>
      <c r="F93" s="22">
        <v>865</v>
      </c>
      <c r="G93" s="23"/>
    </row>
    <row r="94" spans="1:7" ht="39.75" customHeight="1">
      <c r="A94" s="17">
        <v>34</v>
      </c>
      <c r="B94" s="31" t="s">
        <v>165</v>
      </c>
      <c r="C94" s="31"/>
      <c r="D94" s="24" t="s">
        <v>110</v>
      </c>
      <c r="E94" s="24"/>
      <c r="F94" s="22">
        <v>16217</v>
      </c>
      <c r="G94" s="23"/>
    </row>
    <row r="95" spans="1:7" ht="33" customHeight="1">
      <c r="A95" s="17">
        <v>35</v>
      </c>
      <c r="B95" s="31" t="s">
        <v>113</v>
      </c>
      <c r="C95" s="31"/>
      <c r="D95" s="24" t="s">
        <v>110</v>
      </c>
      <c r="E95" s="24"/>
      <c r="F95" s="22">
        <v>1959.75</v>
      </c>
      <c r="G95" s="23"/>
    </row>
    <row r="96" spans="1:7" ht="35.25" customHeight="1">
      <c r="A96" s="17">
        <v>36</v>
      </c>
      <c r="B96" s="31" t="s">
        <v>114</v>
      </c>
      <c r="C96" s="31"/>
      <c r="D96" s="24" t="s">
        <v>110</v>
      </c>
      <c r="E96" s="24"/>
      <c r="F96" s="22">
        <v>2679.2</v>
      </c>
      <c r="G96" s="23"/>
    </row>
    <row r="97" spans="1:7" ht="34.5" customHeight="1">
      <c r="A97" s="17">
        <v>37</v>
      </c>
      <c r="B97" s="31" t="s">
        <v>166</v>
      </c>
      <c r="C97" s="31"/>
      <c r="D97" s="24" t="s">
        <v>115</v>
      </c>
      <c r="E97" s="24"/>
      <c r="F97" s="22">
        <v>3806</v>
      </c>
      <c r="G97" s="23"/>
    </row>
    <row r="98" spans="1:7" ht="48.75" customHeight="1">
      <c r="A98" s="17">
        <v>38</v>
      </c>
      <c r="B98" s="31" t="s">
        <v>116</v>
      </c>
      <c r="C98" s="31"/>
      <c r="D98" s="24" t="s">
        <v>115</v>
      </c>
      <c r="E98" s="24"/>
      <c r="F98" s="22">
        <v>39.18</v>
      </c>
      <c r="G98" s="23"/>
    </row>
    <row r="99" spans="1:7" ht="30.75" customHeight="1">
      <c r="A99" s="17">
        <v>39</v>
      </c>
      <c r="B99" s="31" t="s">
        <v>117</v>
      </c>
      <c r="C99" s="31"/>
      <c r="D99" s="24" t="s">
        <v>115</v>
      </c>
      <c r="E99" s="24"/>
      <c r="F99" s="22">
        <v>1368.46</v>
      </c>
      <c r="G99" s="23"/>
    </row>
    <row r="100" spans="1:7" ht="31.5" customHeight="1">
      <c r="A100" s="17">
        <v>40</v>
      </c>
      <c r="B100" s="31" t="s">
        <v>98</v>
      </c>
      <c r="C100" s="31"/>
      <c r="D100" s="24" t="s">
        <v>148</v>
      </c>
      <c r="E100" s="24"/>
      <c r="F100" s="22">
        <v>1367.64</v>
      </c>
      <c r="G100" s="23"/>
    </row>
    <row r="101" spans="1:7" ht="48" customHeight="1">
      <c r="A101" s="17">
        <v>41</v>
      </c>
      <c r="B101" s="31" t="s">
        <v>149</v>
      </c>
      <c r="C101" s="31"/>
      <c r="D101" s="24" t="s">
        <v>148</v>
      </c>
      <c r="E101" s="24"/>
      <c r="F101" s="22">
        <v>1294.71</v>
      </c>
      <c r="G101" s="23"/>
    </row>
    <row r="102" spans="1:7" ht="31.5" customHeight="1">
      <c r="A102" s="17">
        <v>42</v>
      </c>
      <c r="B102" s="31" t="s">
        <v>98</v>
      </c>
      <c r="C102" s="31"/>
      <c r="D102" s="24" t="s">
        <v>148</v>
      </c>
      <c r="E102" s="24"/>
      <c r="F102" s="22">
        <v>1178.6300000000001</v>
      </c>
      <c r="G102" s="23"/>
    </row>
    <row r="103" spans="1:7" ht="31.5" customHeight="1">
      <c r="A103" s="17">
        <v>43</v>
      </c>
      <c r="B103" s="31" t="s">
        <v>150</v>
      </c>
      <c r="C103" s="31"/>
      <c r="D103" s="24" t="s">
        <v>148</v>
      </c>
      <c r="E103" s="24"/>
      <c r="F103" s="22">
        <v>2397.1999999999998</v>
      </c>
      <c r="G103" s="23"/>
    </row>
    <row r="104" spans="1:7" ht="30.75" customHeight="1">
      <c r="A104" s="17">
        <v>44</v>
      </c>
      <c r="B104" s="31" t="s">
        <v>151</v>
      </c>
      <c r="C104" s="31"/>
      <c r="D104" s="24" t="s">
        <v>148</v>
      </c>
      <c r="E104" s="24"/>
      <c r="F104" s="22">
        <v>3884.7</v>
      </c>
      <c r="G104" s="23"/>
    </row>
    <row r="105" spans="1:7" ht="28.5" customHeight="1">
      <c r="A105" s="8"/>
      <c r="B105" s="36" t="s">
        <v>72</v>
      </c>
      <c r="C105" s="37"/>
      <c r="D105" s="26"/>
      <c r="E105" s="27"/>
      <c r="F105" s="32">
        <f>SUM(F61:G104)</f>
        <v>221888.42</v>
      </c>
      <c r="G105" s="27"/>
    </row>
    <row r="107" spans="1:7">
      <c r="A107" s="1" t="s">
        <v>28</v>
      </c>
      <c r="D107" s="6">
        <f>2.1*H4*C6</f>
        <v>112858.20000000001</v>
      </c>
      <c r="E107" s="1" t="s">
        <v>29</v>
      </c>
    </row>
    <row r="108" spans="1:7">
      <c r="A108" s="1" t="s">
        <v>30</v>
      </c>
      <c r="D108" s="6">
        <f>F115*5.3%</f>
        <v>35874.552020000003</v>
      </c>
      <c r="E108" s="1" t="s">
        <v>29</v>
      </c>
    </row>
    <row r="110" spans="1:7">
      <c r="A110" s="1" t="s">
        <v>43</v>
      </c>
    </row>
    <row r="111" spans="1:7">
      <c r="A111" s="1" t="s">
        <v>74</v>
      </c>
    </row>
    <row r="112" spans="1:7">
      <c r="B112" s="1" t="s">
        <v>42</v>
      </c>
      <c r="F112" s="6">
        <f>682093.08+3798.24</f>
        <v>685891.32</v>
      </c>
      <c r="G112" s="1" t="s">
        <v>29</v>
      </c>
    </row>
    <row r="113" spans="1:7">
      <c r="F113" s="6"/>
    </row>
    <row r="114" spans="1:7">
      <c r="A114" s="1" t="s">
        <v>31</v>
      </c>
    </row>
    <row r="115" spans="1:7">
      <c r="B115" s="1" t="s">
        <v>76</v>
      </c>
      <c r="F115" s="6">
        <f>674209.66+2668.68</f>
        <v>676878.34000000008</v>
      </c>
      <c r="G115" s="1" t="s">
        <v>29</v>
      </c>
    </row>
    <row r="116" spans="1:7">
      <c r="D116" s="6"/>
    </row>
    <row r="117" spans="1:7">
      <c r="A117" s="1" t="s">
        <v>167</v>
      </c>
      <c r="D117" s="6"/>
    </row>
    <row r="118" spans="1:7">
      <c r="A118" s="1" t="s">
        <v>77</v>
      </c>
      <c r="D118" s="6"/>
      <c r="F118" s="6">
        <f>7883.42+1129.56</f>
        <v>9012.98</v>
      </c>
      <c r="G118" s="1" t="s">
        <v>29</v>
      </c>
    </row>
    <row r="119" spans="1:7">
      <c r="D119" s="6"/>
    </row>
    <row r="120" spans="1:7">
      <c r="A120" s="1" t="s">
        <v>168</v>
      </c>
      <c r="D120" s="6"/>
    </row>
    <row r="121" spans="1:7">
      <c r="A121" s="1" t="s">
        <v>169</v>
      </c>
      <c r="D121" s="6"/>
      <c r="F121" s="6">
        <v>25164.28</v>
      </c>
      <c r="G121" s="1" t="s">
        <v>29</v>
      </c>
    </row>
    <row r="122" spans="1:7">
      <c r="D122" s="6"/>
      <c r="F122" s="6"/>
    </row>
    <row r="123" spans="1:7">
      <c r="A123" s="1" t="s">
        <v>75</v>
      </c>
    </row>
    <row r="124" spans="1:7">
      <c r="B124" s="1" t="s">
        <v>41</v>
      </c>
      <c r="F124" s="6">
        <f>F56+F105+D107</f>
        <v>691747.4599996272</v>
      </c>
      <c r="G124" s="1" t="s">
        <v>29</v>
      </c>
    </row>
    <row r="126" spans="1:7">
      <c r="A126" s="1" t="s">
        <v>32</v>
      </c>
    </row>
    <row r="128" spans="1:7" ht="76.5">
      <c r="A128" s="7" t="s">
        <v>33</v>
      </c>
      <c r="B128" s="33" t="s">
        <v>34</v>
      </c>
      <c r="C128" s="33"/>
      <c r="D128" s="7" t="s">
        <v>35</v>
      </c>
      <c r="E128" s="33" t="s">
        <v>36</v>
      </c>
      <c r="F128" s="33"/>
      <c r="G128" s="7" t="s">
        <v>37</v>
      </c>
    </row>
    <row r="129" spans="1:7" ht="25.5" customHeight="1">
      <c r="A129" s="34" t="s">
        <v>38</v>
      </c>
      <c r="B129" s="35" t="s">
        <v>56</v>
      </c>
      <c r="C129" s="35"/>
      <c r="D129" s="9">
        <v>8</v>
      </c>
      <c r="E129" s="35" t="s">
        <v>58</v>
      </c>
      <c r="F129" s="35"/>
      <c r="G129" s="9">
        <v>7</v>
      </c>
    </row>
    <row r="130" spans="1:7" ht="25.5" customHeight="1">
      <c r="A130" s="34"/>
      <c r="B130" s="35" t="s">
        <v>44</v>
      </c>
      <c r="C130" s="35"/>
      <c r="D130" s="9">
        <v>6</v>
      </c>
      <c r="E130" s="35" t="s">
        <v>58</v>
      </c>
      <c r="F130" s="35"/>
      <c r="G130" s="9">
        <v>6</v>
      </c>
    </row>
    <row r="131" spans="1:7" ht="27.75" customHeight="1">
      <c r="A131" s="34"/>
      <c r="B131" s="35" t="s">
        <v>45</v>
      </c>
      <c r="C131" s="35"/>
      <c r="D131" s="9"/>
      <c r="E131" s="35" t="s">
        <v>58</v>
      </c>
      <c r="F131" s="35"/>
      <c r="G131" s="9"/>
    </row>
    <row r="132" spans="1:7" ht="24.75" customHeight="1">
      <c r="A132" s="9" t="s">
        <v>46</v>
      </c>
      <c r="B132" s="35" t="s">
        <v>47</v>
      </c>
      <c r="C132" s="35"/>
      <c r="D132" s="9"/>
      <c r="E132" s="35" t="s">
        <v>59</v>
      </c>
      <c r="F132" s="35"/>
      <c r="G132" s="9"/>
    </row>
    <row r="133" spans="1:7" ht="38.25" customHeight="1">
      <c r="A133" s="34" t="s">
        <v>48</v>
      </c>
      <c r="B133" s="35" t="s">
        <v>57</v>
      </c>
      <c r="C133" s="35"/>
      <c r="D133" s="9">
        <v>6</v>
      </c>
      <c r="E133" s="35" t="s">
        <v>60</v>
      </c>
      <c r="F133" s="35"/>
      <c r="G133" s="9">
        <v>6</v>
      </c>
    </row>
    <row r="134" spans="1:7" ht="67.5" customHeight="1">
      <c r="A134" s="34"/>
      <c r="B134" s="35" t="s">
        <v>49</v>
      </c>
      <c r="C134" s="35"/>
      <c r="D134" s="9"/>
      <c r="E134" s="35" t="s">
        <v>61</v>
      </c>
      <c r="F134" s="35"/>
      <c r="G134" s="9"/>
    </row>
    <row r="135" spans="1:7" ht="31.5" customHeight="1">
      <c r="A135" s="34"/>
      <c r="B135" s="35" t="s">
        <v>53</v>
      </c>
      <c r="C135" s="35"/>
      <c r="D135" s="9">
        <v>12</v>
      </c>
      <c r="E135" s="35" t="s">
        <v>62</v>
      </c>
      <c r="F135" s="35"/>
      <c r="G135" s="9">
        <v>12</v>
      </c>
    </row>
    <row r="136" spans="1:7" ht="53.25" customHeight="1">
      <c r="A136" s="34"/>
      <c r="B136" s="35" t="s">
        <v>54</v>
      </c>
      <c r="C136" s="35"/>
      <c r="D136" s="9"/>
      <c r="E136" s="35" t="s">
        <v>63</v>
      </c>
      <c r="F136" s="35"/>
      <c r="G136" s="9"/>
    </row>
    <row r="137" spans="1:7" ht="26.25" customHeight="1">
      <c r="A137" s="34"/>
      <c r="B137" s="35" t="s">
        <v>55</v>
      </c>
      <c r="C137" s="35"/>
      <c r="D137" s="9"/>
      <c r="E137" s="35" t="s">
        <v>64</v>
      </c>
      <c r="F137" s="35"/>
      <c r="G137" s="9"/>
    </row>
    <row r="138" spans="1:7" ht="42" customHeight="1">
      <c r="A138" s="34"/>
      <c r="B138" s="35" t="s">
        <v>50</v>
      </c>
      <c r="C138" s="35"/>
      <c r="D138" s="9"/>
      <c r="E138" s="35" t="s">
        <v>65</v>
      </c>
      <c r="F138" s="35"/>
      <c r="G138" s="9"/>
    </row>
    <row r="139" spans="1:7" ht="30" customHeight="1">
      <c r="A139" s="34"/>
      <c r="B139" s="35" t="s">
        <v>51</v>
      </c>
      <c r="C139" s="35"/>
      <c r="D139" s="9">
        <v>2</v>
      </c>
      <c r="E139" s="35" t="s">
        <v>60</v>
      </c>
      <c r="F139" s="35"/>
      <c r="G139" s="9">
        <v>2</v>
      </c>
    </row>
    <row r="140" spans="1:7" ht="30" customHeight="1">
      <c r="A140" s="34"/>
      <c r="B140" s="35" t="s">
        <v>52</v>
      </c>
      <c r="C140" s="35"/>
      <c r="D140" s="9">
        <v>2</v>
      </c>
      <c r="E140" s="35"/>
      <c r="F140" s="35"/>
      <c r="G140" s="9">
        <v>2</v>
      </c>
    </row>
    <row r="143" spans="1:7">
      <c r="A143" s="1" t="s">
        <v>68</v>
      </c>
      <c r="F143" s="1" t="s">
        <v>67</v>
      </c>
    </row>
    <row r="145" spans="1:6">
      <c r="A145" s="1" t="s">
        <v>71</v>
      </c>
      <c r="F14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27"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32:C132"/>
    <mergeCell ref="E132:F132"/>
    <mergeCell ref="A133:A140"/>
    <mergeCell ref="B133:C133"/>
    <mergeCell ref="E133:F133"/>
    <mergeCell ref="B134:C134"/>
    <mergeCell ref="E134:F134"/>
    <mergeCell ref="B135:C135"/>
    <mergeCell ref="E135:F135"/>
    <mergeCell ref="B139:C139"/>
    <mergeCell ref="E139:F139"/>
    <mergeCell ref="B140:C140"/>
    <mergeCell ref="E140:F140"/>
    <mergeCell ref="B136:C136"/>
    <mergeCell ref="E136:F136"/>
    <mergeCell ref="B137:C137"/>
    <mergeCell ref="E137:F137"/>
    <mergeCell ref="B138:C138"/>
    <mergeCell ref="E138:F138"/>
    <mergeCell ref="F105:G105"/>
    <mergeCell ref="B128:C128"/>
    <mergeCell ref="E128:F128"/>
    <mergeCell ref="A129:A131"/>
    <mergeCell ref="B129:C129"/>
    <mergeCell ref="E129:F129"/>
    <mergeCell ref="B130:C130"/>
    <mergeCell ref="E130:F130"/>
    <mergeCell ref="B131:C131"/>
    <mergeCell ref="E131:F131"/>
    <mergeCell ref="B105:C105"/>
    <mergeCell ref="D105:E105"/>
    <mergeCell ref="B100:C100"/>
    <mergeCell ref="B101:C101"/>
    <mergeCell ref="B102:C102"/>
    <mergeCell ref="B103:C103"/>
    <mergeCell ref="B104:C104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1:C81"/>
    <mergeCell ref="B82:C82"/>
    <mergeCell ref="B83:C83"/>
    <mergeCell ref="B85:C85"/>
    <mergeCell ref="B86:C86"/>
    <mergeCell ref="B87:C87"/>
    <mergeCell ref="B84:C84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A1:G1"/>
    <mergeCell ref="A2:G2"/>
    <mergeCell ref="A3:G3"/>
    <mergeCell ref="A4:G4"/>
    <mergeCell ref="B47:C47"/>
    <mergeCell ref="D47:E47"/>
    <mergeCell ref="F47:G47"/>
    <mergeCell ref="D73:E73"/>
    <mergeCell ref="D74:E74"/>
    <mergeCell ref="F73:G73"/>
    <mergeCell ref="F74:G74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81:E81"/>
    <mergeCell ref="D82:E82"/>
    <mergeCell ref="D83:E83"/>
    <mergeCell ref="D85:E85"/>
    <mergeCell ref="D86:E86"/>
    <mergeCell ref="D87:E87"/>
    <mergeCell ref="D88:E88"/>
    <mergeCell ref="D89:E89"/>
    <mergeCell ref="D90:E90"/>
    <mergeCell ref="D84:E84"/>
    <mergeCell ref="D100:E100"/>
    <mergeCell ref="D101:E101"/>
    <mergeCell ref="D102:E102"/>
    <mergeCell ref="D103:E103"/>
    <mergeCell ref="D104:E104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F75:G75"/>
    <mergeCell ref="F76:G76"/>
    <mergeCell ref="F77:G77"/>
    <mergeCell ref="F78:G78"/>
    <mergeCell ref="F79:G79"/>
    <mergeCell ref="F80:G8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81:G81"/>
    <mergeCell ref="F82:G82"/>
    <mergeCell ref="F83:G83"/>
    <mergeCell ref="F85:G85"/>
    <mergeCell ref="F86:G86"/>
    <mergeCell ref="F87:G87"/>
    <mergeCell ref="F88:G88"/>
    <mergeCell ref="F89:G89"/>
    <mergeCell ref="F90:G90"/>
    <mergeCell ref="F84:G84"/>
    <mergeCell ref="F100:G100"/>
    <mergeCell ref="F101:G101"/>
    <mergeCell ref="F102:G102"/>
    <mergeCell ref="F103:G103"/>
    <mergeCell ref="F104:G104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2014-03-02T02:13:50Z</dcterms:modified>
</cp:coreProperties>
</file>