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4" i="11"/>
  <c r="D90" s="1"/>
  <c r="E41"/>
  <c r="D41"/>
  <c r="B40"/>
  <c r="B39"/>
  <c r="B38"/>
  <c r="B37"/>
  <c r="B36"/>
  <c r="B35"/>
  <c r="B34"/>
  <c r="B33"/>
  <c r="C6"/>
  <c r="F53" s="1"/>
  <c r="D89" l="1"/>
  <c r="F54"/>
  <c r="F48"/>
  <c r="F51"/>
  <c r="F47"/>
  <c r="F50"/>
  <c r="F49"/>
  <c r="F87"/>
  <c r="F55" l="1"/>
  <c r="F97" s="1"/>
</calcChain>
</file>

<file path=xl/sharedStrings.xml><?xml version="1.0" encoding="utf-8"?>
<sst xmlns="http://schemas.openxmlformats.org/spreadsheetml/2006/main" count="180" uniqueCount="145">
  <si>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</si>
  <si>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</si>
  <si>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</si>
  <si>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</si>
  <si>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</si>
  <si>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</si>
  <si>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</si>
  <si>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</si>
  <si>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</si>
  <si>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</si>
  <si>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</si>
  <si>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</si>
  <si>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</si>
  <si>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</si>
  <si>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</si>
  <si>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</si>
  <si>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</si>
  <si>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</si>
  <si>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</si>
  <si>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</si>
  <si>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</si>
  <si>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</si>
  <si>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</si>
  <si>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</si>
  <si>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</si>
  <si>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</si>
  <si>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</si>
  <si>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</si>
  <si>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</si>
  <si>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</si>
  <si>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</si>
  <si>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</si>
  <si>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</si>
  <si>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</si>
  <si>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</si>
  <si>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</si>
  <si>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</si>
  <si>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</si>
  <si>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</si>
  <si>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</si>
  <si>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</si>
  <si>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</si>
  <si>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</si>
  <si>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</si>
  <si>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</si>
  <si>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</si>
  <si>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</si>
  <si>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</si>
  <si>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</si>
  <si>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</si>
  <si>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</si>
  <si>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</si>
  <si>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</si>
  <si>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</si>
  <si>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</si>
  <si>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</si>
  <si>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</si>
  <si>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</si>
  <si>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</si>
  <si>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</si>
  <si>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</si>
  <si>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</si>
  <si>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</si>
  <si>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</si>
  <si>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</si>
  <si>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</si>
  <si>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</si>
  <si>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</si>
  <si>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</si>
  <si>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</si>
  <si>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</si>
  <si>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22 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</si>
  <si>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</si>
  <si>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</si>
  <si>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</si>
  <si>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</si>
  <si>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</si>
  <si>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</si>
  <si>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</si>
  <si>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</si>
  <si>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</si>
  <si>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</si>
  <si>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</si>
  <si>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</si>
  <si>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</si>
  <si>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</si>
  <si>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</si>
  <si>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</si>
  <si>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</si>
  <si>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</si>
  <si>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</si>
  <si>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</si>
  <si>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</si>
  <si>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</si>
  <si>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</si>
  <si>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334 от 24.12.08г.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</si>
  <si>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</si>
  <si>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</si>
  <si>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</si>
  <si>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</si>
  <si>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</si>
  <si>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Отключение старого эл.ввода</t>
  </si>
  <si>
    <t>Январь</t>
  </si>
  <si>
    <t>Ремонт освещения площадок</t>
  </si>
  <si>
    <t>Вскрытие полов, нстилка полов</t>
  </si>
  <si>
    <t>Февраль</t>
  </si>
  <si>
    <t>кв.10,12 наладка с/отопления</t>
  </si>
  <si>
    <t>кв.10,12 ремонт с/отопления</t>
  </si>
  <si>
    <t>кв.12 наладка стояков отопления</t>
  </si>
  <si>
    <t>кв.25 замена стояка канализации</t>
  </si>
  <si>
    <t>кв.25 замена стояка ХВ</t>
  </si>
  <si>
    <t>кв.27 ремонт с/отопления</t>
  </si>
  <si>
    <t>кв.29 отогрев лежака ХВ</t>
  </si>
  <si>
    <t>кв.31 отогрев стояка ХВ</t>
  </si>
  <si>
    <t>кв.4,6,10 наладка стояков отопления</t>
  </si>
  <si>
    <t>кв.6 наладка стояков отопления</t>
  </si>
  <si>
    <t>кв.8 наладка с/отопления</t>
  </si>
  <si>
    <t>кв.10 наладка с/отопления</t>
  </si>
  <si>
    <t>Март</t>
  </si>
  <si>
    <t>кв.12 наладка с/отопления</t>
  </si>
  <si>
    <t>кв.20 ремонт подводки отопления</t>
  </si>
  <si>
    <t>кв.20 пробивка вент.канала</t>
  </si>
  <si>
    <t>Замена стояка отопления из кв.32 на чердак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</si>
  <si>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</si>
  <si>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</si>
  <si>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</si>
  <si>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Июнь</t>
  </si>
  <si>
    <t>Замена участка лежака ХВ под полом кв.9</t>
  </si>
  <si>
    <t>Июль</t>
  </si>
  <si>
    <t>Ремонт щита этажного, ремонт освещения площадок</t>
  </si>
  <si>
    <t>Август</t>
  </si>
  <si>
    <t xml:space="preserve">Ремонт щита этажного  </t>
  </si>
  <si>
    <t>Сентябрь</t>
  </si>
  <si>
    <t>с 1 января 2014г -</t>
  </si>
  <si>
    <t>с 1 августа 2014г -</t>
  </si>
  <si>
    <t>вывоз мусора</t>
  </si>
  <si>
    <t>Остекление подъезда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</si>
  <si>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</si>
  <si>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</si>
  <si>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</si>
  <si>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</si>
  <si>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</si>
  <si>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Замена задвижки ХВ под полом кв.26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</si>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</sst>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91" workbookViewId="0">
      <selection activeCell="A96" sqref="A96:XFD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2" t="s">
        <v>0</v>
      </c>
      <c r="B1" s="32"/>
      <c r="C1" s="32"/>
      <c r="D1" s="32"/>
      <c r="E1" s="32"/>
      <c r="F1" s="32"/>
      <c r="G1" s="32"/>
    </row>
    <row r="2" spans="1:8">
      <c r="A2" s="32" t="s">
        <v>5</v>
      </c>
      <c r="B2" s="32"/>
      <c r="C2" s="32"/>
      <c r="D2" s="32"/>
      <c r="E2" s="32"/>
      <c r="F2" s="32"/>
      <c r="G2" s="32"/>
    </row>
    <row r="3" spans="1:8">
      <c r="A3" s="32" t="s">
        <v>71</v>
      </c>
      <c r="B3" s="32"/>
      <c r="C3" s="32"/>
      <c r="D3" s="32"/>
      <c r="E3" s="32"/>
      <c r="F3" s="32"/>
      <c r="G3" s="32"/>
    </row>
    <row r="4" spans="1:8">
      <c r="A4" s="32" t="s">
        <v>100</v>
      </c>
      <c r="B4" s="32"/>
      <c r="C4" s="32"/>
      <c r="D4" s="32"/>
      <c r="E4" s="32"/>
      <c r="F4" s="32"/>
      <c r="G4" s="32"/>
      <c r="H4" s="11">
        <v>12</v>
      </c>
    </row>
    <row r="5" spans="1:8" ht="11.25" customHeight="1"/>
    <row r="6" spans="1:8">
      <c r="A6" s="1" t="s">
        <v>6</v>
      </c>
      <c r="C6" s="3">
        <f>D7+D8</f>
        <v>1886.5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1886.5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186.4</v>
      </c>
      <c r="F12" s="1" t="s">
        <v>2</v>
      </c>
    </row>
    <row r="13" spans="1:8">
      <c r="A13" s="1" t="s">
        <v>80</v>
      </c>
      <c r="B13" s="1">
        <v>650</v>
      </c>
      <c r="C13" s="1" t="s">
        <v>2</v>
      </c>
    </row>
    <row r="14" spans="1:8">
      <c r="A14" s="1" t="s">
        <v>81</v>
      </c>
      <c r="D14" s="1">
        <v>1850</v>
      </c>
      <c r="E14" s="1" t="s">
        <v>2</v>
      </c>
    </row>
    <row r="16" spans="1:8">
      <c r="A16" s="1" t="s">
        <v>82</v>
      </c>
    </row>
    <row r="17" spans="1:10">
      <c r="A17" s="23" t="s">
        <v>83</v>
      </c>
      <c r="B17" s="23"/>
      <c r="C17" s="23"/>
      <c r="D17" s="23"/>
      <c r="E17" s="23" t="s">
        <v>84</v>
      </c>
      <c r="F17" s="23"/>
    </row>
    <row r="18" spans="1:10">
      <c r="A18" s="34" t="s">
        <v>85</v>
      </c>
      <c r="B18" s="34"/>
      <c r="C18" s="34"/>
      <c r="D18" s="34"/>
      <c r="E18" s="23" t="s">
        <v>96</v>
      </c>
      <c r="F18" s="23"/>
    </row>
    <row r="20" spans="1:10">
      <c r="A20" s="1" t="s">
        <v>86</v>
      </c>
    </row>
    <row r="21" spans="1:10" ht="31.5" customHeight="1">
      <c r="A21" s="33" t="s">
        <v>87</v>
      </c>
      <c r="B21" s="33"/>
      <c r="C21" s="33" t="s">
        <v>88</v>
      </c>
      <c r="D21" s="33"/>
      <c r="E21" s="33" t="s">
        <v>89</v>
      </c>
      <c r="F21" s="33"/>
    </row>
    <row r="22" spans="1:10">
      <c r="A22" s="13" t="s">
        <v>90</v>
      </c>
      <c r="B22" s="13"/>
      <c r="C22" s="23">
        <v>42</v>
      </c>
      <c r="D22" s="23"/>
      <c r="E22" s="23">
        <v>40</v>
      </c>
      <c r="F22" s="23"/>
    </row>
    <row r="23" spans="1:10">
      <c r="A23" s="13" t="s">
        <v>91</v>
      </c>
      <c r="B23" s="13"/>
      <c r="C23" s="23">
        <v>12</v>
      </c>
      <c r="D23" s="23"/>
      <c r="E23" s="23">
        <v>15</v>
      </c>
      <c r="F23" s="23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133</v>
      </c>
      <c r="D28" s="17">
        <v>13.66</v>
      </c>
      <c r="E28" s="1" t="s">
        <v>94</v>
      </c>
    </row>
    <row r="29" spans="1:10">
      <c r="B29" s="1" t="s">
        <v>134</v>
      </c>
      <c r="D29" s="1">
        <v>12.08</v>
      </c>
      <c r="E29" s="1" t="s">
        <v>94</v>
      </c>
    </row>
    <row r="30" spans="1:10">
      <c r="B30" s="1" t="s">
        <v>135</v>
      </c>
      <c r="D30" s="1">
        <v>2.95</v>
      </c>
      <c r="E30" s="1" t="s">
        <v>94</v>
      </c>
    </row>
    <row r="31" spans="1:10" ht="24" customHeight="1">
      <c r="A31" s="1" t="s">
        <v>1</v>
      </c>
    </row>
    <row r="32" spans="1:10" ht="98.25" customHeight="1">
      <c r="A32" s="14" t="s">
        <v>3</v>
      </c>
      <c r="B32" s="16" t="s">
        <v>124</v>
      </c>
      <c r="C32" s="16" t="s">
        <v>125</v>
      </c>
      <c r="D32" s="14" t="s">
        <v>97</v>
      </c>
      <c r="E32" s="18" t="s">
        <v>4</v>
      </c>
      <c r="F32" s="44"/>
      <c r="G32" s="44"/>
      <c r="H32" s="2"/>
      <c r="I32" s="2"/>
      <c r="J32" s="2"/>
    </row>
    <row r="33" spans="1:7">
      <c r="A33" s="21" t="s">
        <v>37</v>
      </c>
      <c r="B33" s="5">
        <f>D33/C33</f>
        <v>29422.423728813555</v>
      </c>
      <c r="C33" s="6">
        <v>2.95</v>
      </c>
      <c r="D33" s="6">
        <v>86796.15</v>
      </c>
      <c r="E33" s="6">
        <v>109.15</v>
      </c>
      <c r="F33" s="45"/>
      <c r="G33" s="45"/>
    </row>
    <row r="34" spans="1:7">
      <c r="A34" s="22"/>
      <c r="B34" s="5">
        <f>D34/C34</f>
        <v>27936.742671009775</v>
      </c>
      <c r="C34" s="6">
        <v>3.07</v>
      </c>
      <c r="D34" s="6">
        <v>85765.8</v>
      </c>
      <c r="E34" s="6">
        <v>1743.56</v>
      </c>
      <c r="F34" s="45"/>
      <c r="G34" s="45"/>
    </row>
    <row r="35" spans="1:7">
      <c r="A35" s="21" t="s">
        <v>38</v>
      </c>
      <c r="B35" s="5">
        <f t="shared" ref="B35:B40" si="0">D35/C35</f>
        <v>166.32622093255421</v>
      </c>
      <c r="C35" s="6">
        <v>1502.54</v>
      </c>
      <c r="D35" s="6">
        <v>249911.8</v>
      </c>
      <c r="E35" s="6"/>
      <c r="F35" s="45"/>
      <c r="G35" s="45"/>
    </row>
    <row r="36" spans="1:7">
      <c r="A36" s="22"/>
      <c r="B36" s="5">
        <f t="shared" si="0"/>
        <v>159.12876646342238</v>
      </c>
      <c r="C36" s="6">
        <v>1577.74</v>
      </c>
      <c r="D36" s="6">
        <v>251063.82</v>
      </c>
      <c r="E36" s="6"/>
      <c r="F36" s="45"/>
      <c r="G36" s="45"/>
    </row>
    <row r="37" spans="1:7" ht="16.5" customHeight="1">
      <c r="A37" s="21" t="s">
        <v>98</v>
      </c>
      <c r="B37" s="5">
        <f t="shared" si="0"/>
        <v>2009.3319226118501</v>
      </c>
      <c r="C37" s="6">
        <v>16.54</v>
      </c>
      <c r="D37" s="6">
        <v>33234.35</v>
      </c>
      <c r="E37" s="6">
        <v>223.55799999999999</v>
      </c>
      <c r="F37" s="45"/>
      <c r="G37" s="45"/>
    </row>
    <row r="38" spans="1:7">
      <c r="A38" s="22"/>
      <c r="B38" s="5">
        <f t="shared" si="0"/>
        <v>1935.1948126801149</v>
      </c>
      <c r="C38" s="6">
        <v>17.350000000000001</v>
      </c>
      <c r="D38" s="6">
        <v>33575.629999999997</v>
      </c>
      <c r="E38" s="6">
        <v>233.95</v>
      </c>
      <c r="F38" s="45"/>
      <c r="G38" s="45"/>
    </row>
    <row r="39" spans="1:7" ht="16.5" customHeight="1">
      <c r="A39" s="21" t="s">
        <v>99</v>
      </c>
      <c r="B39" s="5">
        <f t="shared" si="0"/>
        <v>2009.3275862068965</v>
      </c>
      <c r="C39" s="6">
        <v>26.68</v>
      </c>
      <c r="D39" s="6">
        <v>53608.86</v>
      </c>
      <c r="E39" s="6">
        <v>375.42</v>
      </c>
      <c r="F39" s="45"/>
      <c r="G39" s="45"/>
    </row>
    <row r="40" spans="1:7">
      <c r="A40" s="22"/>
      <c r="B40" s="5">
        <f t="shared" si="0"/>
        <v>1913.3691904047978</v>
      </c>
      <c r="C40" s="6">
        <v>26.68</v>
      </c>
      <c r="D40" s="6">
        <v>51048.69</v>
      </c>
      <c r="E40" s="6">
        <v>359.74</v>
      </c>
      <c r="F40" s="45"/>
      <c r="G40" s="45"/>
    </row>
    <row r="41" spans="1:7">
      <c r="A41" s="4" t="s">
        <v>68</v>
      </c>
      <c r="B41" s="5"/>
      <c r="C41" s="6"/>
      <c r="D41" s="6">
        <f>SUM(D33:D40)</f>
        <v>845005.10000000009</v>
      </c>
      <c r="E41" s="6">
        <f>SUM(E33:E40)</f>
        <v>3045.3779999999997</v>
      </c>
      <c r="F41" s="46"/>
      <c r="G41" s="46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35.25" customHeight="1">
      <c r="A47" s="9">
        <v>1</v>
      </c>
      <c r="B47" s="24" t="s">
        <v>143</v>
      </c>
      <c r="C47" s="24"/>
      <c r="D47" s="25" t="s">
        <v>12</v>
      </c>
      <c r="E47" s="25"/>
      <c r="F47" s="26">
        <f>0.58*H4*C6</f>
        <v>13130.039999999999</v>
      </c>
      <c r="G47" s="26"/>
    </row>
    <row r="48" spans="1:7" ht="31.5" customHeight="1">
      <c r="A48" s="9">
        <v>2</v>
      </c>
      <c r="B48" s="24" t="s">
        <v>13</v>
      </c>
      <c r="C48" s="24"/>
      <c r="D48" s="25" t="s">
        <v>12</v>
      </c>
      <c r="E48" s="25"/>
      <c r="F48" s="26">
        <f>1.82*H4*C6</f>
        <v>41201.159999999996</v>
      </c>
      <c r="G48" s="26"/>
    </row>
    <row r="49" spans="1:7">
      <c r="A49" s="12">
        <v>3</v>
      </c>
      <c r="B49" s="24" t="s">
        <v>14</v>
      </c>
      <c r="C49" s="24"/>
      <c r="D49" s="25" t="s">
        <v>15</v>
      </c>
      <c r="E49" s="25"/>
      <c r="F49" s="26">
        <f>0.16*H4*C6</f>
        <v>3622.08</v>
      </c>
      <c r="G49" s="26"/>
    </row>
    <row r="50" spans="1:7" ht="60" customHeight="1">
      <c r="A50" s="12">
        <v>4</v>
      </c>
      <c r="B50" s="24" t="s">
        <v>16</v>
      </c>
      <c r="C50" s="24"/>
      <c r="D50" s="27" t="s">
        <v>144</v>
      </c>
      <c r="E50" s="28"/>
      <c r="F50" s="26">
        <f>0.84*H4*C6</f>
        <v>19015.920000000002</v>
      </c>
      <c r="G50" s="26"/>
    </row>
    <row r="51" spans="1:7" ht="60.75" customHeight="1">
      <c r="A51" s="12">
        <v>5</v>
      </c>
      <c r="B51" s="24" t="s">
        <v>17</v>
      </c>
      <c r="C51" s="24"/>
      <c r="D51" s="25" t="s">
        <v>18</v>
      </c>
      <c r="E51" s="25"/>
      <c r="F51" s="26">
        <f>1.11*H4*C6</f>
        <v>25128.18</v>
      </c>
      <c r="G51" s="26"/>
    </row>
    <row r="52" spans="1:7" ht="29.25" customHeight="1">
      <c r="A52" s="12">
        <v>6</v>
      </c>
      <c r="B52" s="24" t="s">
        <v>19</v>
      </c>
      <c r="C52" s="24"/>
      <c r="D52" s="25" t="s">
        <v>64</v>
      </c>
      <c r="E52" s="25"/>
      <c r="F52" s="26"/>
      <c r="G52" s="26"/>
    </row>
    <row r="53" spans="1:7" ht="29.25" customHeight="1">
      <c r="A53" s="12">
        <v>7</v>
      </c>
      <c r="B53" s="24" t="s">
        <v>20</v>
      </c>
      <c r="C53" s="24"/>
      <c r="D53" s="27" t="s">
        <v>64</v>
      </c>
      <c r="E53" s="28"/>
      <c r="F53" s="26">
        <f>2.35*7*C6</f>
        <v>31032.924999999999</v>
      </c>
      <c r="G53" s="26"/>
    </row>
    <row r="54" spans="1:7" ht="45" customHeight="1">
      <c r="A54" s="12">
        <v>8</v>
      </c>
      <c r="B54" s="24" t="s">
        <v>21</v>
      </c>
      <c r="C54" s="24"/>
      <c r="D54" s="27" t="s">
        <v>72</v>
      </c>
      <c r="E54" s="28"/>
      <c r="F54" s="26">
        <f>0.28*H4*C6</f>
        <v>6338.64</v>
      </c>
      <c r="G54" s="26"/>
    </row>
    <row r="55" spans="1:7" ht="31.5" customHeight="1">
      <c r="A55" s="9"/>
      <c r="B55" s="24" t="s">
        <v>22</v>
      </c>
      <c r="C55" s="24"/>
      <c r="D55" s="25"/>
      <c r="E55" s="25"/>
      <c r="F55" s="26">
        <f>SUM(F47:G54)</f>
        <v>139468.94500000001</v>
      </c>
      <c r="G55" s="26"/>
    </row>
    <row r="57" spans="1:7">
      <c r="A57" s="1" t="s">
        <v>23</v>
      </c>
    </row>
    <row r="59" spans="1:7" ht="44.25" customHeight="1">
      <c r="A59" s="9" t="s">
        <v>8</v>
      </c>
      <c r="B59" s="25" t="s">
        <v>24</v>
      </c>
      <c r="C59" s="25"/>
      <c r="D59" s="27" t="s">
        <v>25</v>
      </c>
      <c r="E59" s="28"/>
      <c r="F59" s="27" t="s">
        <v>26</v>
      </c>
      <c r="G59" s="28"/>
    </row>
    <row r="60" spans="1:7" ht="30.75" customHeight="1">
      <c r="A60" s="9">
        <v>1</v>
      </c>
      <c r="B60" s="29" t="s">
        <v>101</v>
      </c>
      <c r="C60" s="29"/>
      <c r="D60" s="35" t="s">
        <v>102</v>
      </c>
      <c r="E60" s="35"/>
      <c r="F60" s="19">
        <v>1494.01</v>
      </c>
      <c r="G60" s="20"/>
    </row>
    <row r="61" spans="1:7" ht="32.25" customHeight="1">
      <c r="A61" s="9">
        <v>2</v>
      </c>
      <c r="B61" s="29" t="s">
        <v>103</v>
      </c>
      <c r="C61" s="29"/>
      <c r="D61" s="35" t="s">
        <v>102</v>
      </c>
      <c r="E61" s="35"/>
      <c r="F61" s="19">
        <v>906.72</v>
      </c>
      <c r="G61" s="20"/>
    </row>
    <row r="62" spans="1:7" ht="30.75" customHeight="1">
      <c r="A62" s="15">
        <v>3</v>
      </c>
      <c r="B62" s="29" t="s">
        <v>104</v>
      </c>
      <c r="C62" s="29"/>
      <c r="D62" s="35" t="s">
        <v>102</v>
      </c>
      <c r="E62" s="35"/>
      <c r="F62" s="19">
        <v>3740.69</v>
      </c>
      <c r="G62" s="20"/>
    </row>
    <row r="63" spans="1:7" ht="30" customHeight="1">
      <c r="A63" s="15">
        <v>4</v>
      </c>
      <c r="B63" s="29" t="s">
        <v>106</v>
      </c>
      <c r="C63" s="29"/>
      <c r="D63" s="35" t="s">
        <v>105</v>
      </c>
      <c r="E63" s="35"/>
      <c r="F63" s="19">
        <v>173.45</v>
      </c>
      <c r="G63" s="20"/>
    </row>
    <row r="64" spans="1:7" ht="33" customHeight="1">
      <c r="A64" s="15">
        <v>5</v>
      </c>
      <c r="B64" s="29" t="s">
        <v>107</v>
      </c>
      <c r="C64" s="29"/>
      <c r="D64" s="35" t="s">
        <v>105</v>
      </c>
      <c r="E64" s="35"/>
      <c r="F64" s="19">
        <v>2179.14</v>
      </c>
      <c r="G64" s="20"/>
    </row>
    <row r="65" spans="1:7" ht="34.5" customHeight="1">
      <c r="A65" s="15">
        <v>6</v>
      </c>
      <c r="B65" s="30" t="s">
        <v>108</v>
      </c>
      <c r="C65" s="31"/>
      <c r="D65" s="35" t="s">
        <v>105</v>
      </c>
      <c r="E65" s="35"/>
      <c r="F65" s="19">
        <v>624.91999999999996</v>
      </c>
      <c r="G65" s="20"/>
    </row>
    <row r="66" spans="1:7" ht="38.25" customHeight="1">
      <c r="A66" s="15">
        <v>7</v>
      </c>
      <c r="B66" s="29" t="s">
        <v>109</v>
      </c>
      <c r="C66" s="29"/>
      <c r="D66" s="35" t="s">
        <v>105</v>
      </c>
      <c r="E66" s="35"/>
      <c r="F66" s="19">
        <v>4165.07</v>
      </c>
      <c r="G66" s="20"/>
    </row>
    <row r="67" spans="1:7">
      <c r="A67" s="15">
        <v>8</v>
      </c>
      <c r="B67" s="29" t="s">
        <v>110</v>
      </c>
      <c r="C67" s="29"/>
      <c r="D67" s="35" t="s">
        <v>105</v>
      </c>
      <c r="E67" s="35"/>
      <c r="F67" s="19">
        <v>2740.78</v>
      </c>
      <c r="G67" s="20"/>
    </row>
    <row r="68" spans="1:7">
      <c r="A68" s="15">
        <v>9</v>
      </c>
      <c r="B68" s="29" t="s">
        <v>111</v>
      </c>
      <c r="C68" s="29"/>
      <c r="D68" s="35" t="s">
        <v>105</v>
      </c>
      <c r="E68" s="35"/>
      <c r="F68" s="19">
        <v>897.38</v>
      </c>
      <c r="G68" s="20"/>
    </row>
    <row r="69" spans="1:7">
      <c r="A69" s="15">
        <v>10</v>
      </c>
      <c r="B69" s="29" t="s">
        <v>112</v>
      </c>
      <c r="C69" s="29"/>
      <c r="D69" s="35" t="s">
        <v>105</v>
      </c>
      <c r="E69" s="35"/>
      <c r="F69" s="19">
        <v>1794.75</v>
      </c>
      <c r="G69" s="20"/>
    </row>
    <row r="70" spans="1:7" ht="31.5" customHeight="1">
      <c r="A70" s="15">
        <v>11</v>
      </c>
      <c r="B70" s="29" t="s">
        <v>113</v>
      </c>
      <c r="C70" s="29"/>
      <c r="D70" s="35" t="s">
        <v>105</v>
      </c>
      <c r="E70" s="35"/>
      <c r="F70" s="19">
        <v>989.04</v>
      </c>
      <c r="G70" s="20"/>
    </row>
    <row r="71" spans="1:7" ht="18" customHeight="1">
      <c r="A71" s="15">
        <v>12</v>
      </c>
      <c r="B71" s="29" t="s">
        <v>114</v>
      </c>
      <c r="C71" s="29"/>
      <c r="D71" s="35" t="s">
        <v>105</v>
      </c>
      <c r="E71" s="35"/>
      <c r="F71" s="19">
        <v>1943.63</v>
      </c>
      <c r="G71" s="20"/>
    </row>
    <row r="72" spans="1:7" ht="36.75" customHeight="1">
      <c r="A72" s="15">
        <v>13</v>
      </c>
      <c r="B72" s="30" t="s">
        <v>115</v>
      </c>
      <c r="C72" s="31"/>
      <c r="D72" s="36" t="s">
        <v>105</v>
      </c>
      <c r="E72" s="37"/>
      <c r="F72" s="19">
        <v>2520.79</v>
      </c>
      <c r="G72" s="20"/>
    </row>
    <row r="73" spans="1:7">
      <c r="A73" s="15">
        <v>14</v>
      </c>
      <c r="B73" s="29" t="s">
        <v>116</v>
      </c>
      <c r="C73" s="29"/>
      <c r="D73" s="35" t="s">
        <v>105</v>
      </c>
      <c r="E73" s="35"/>
      <c r="F73" s="19">
        <v>572.53</v>
      </c>
      <c r="G73" s="20"/>
    </row>
    <row r="74" spans="1:7">
      <c r="A74" s="15">
        <v>15</v>
      </c>
      <c r="B74" s="29" t="s">
        <v>117</v>
      </c>
      <c r="C74" s="29"/>
      <c r="D74" s="35" t="s">
        <v>118</v>
      </c>
      <c r="E74" s="35"/>
      <c r="F74" s="19">
        <v>744.22</v>
      </c>
      <c r="G74" s="20"/>
    </row>
    <row r="75" spans="1:7">
      <c r="A75" s="15">
        <v>16</v>
      </c>
      <c r="B75" s="29" t="s">
        <v>119</v>
      </c>
      <c r="C75" s="29"/>
      <c r="D75" s="35" t="s">
        <v>118</v>
      </c>
      <c r="E75" s="35"/>
      <c r="F75" s="19">
        <v>2232.67</v>
      </c>
      <c r="G75" s="20"/>
    </row>
    <row r="76" spans="1:7" ht="33" customHeight="1">
      <c r="A76" s="15">
        <v>17</v>
      </c>
      <c r="B76" s="29" t="s">
        <v>120</v>
      </c>
      <c r="C76" s="29"/>
      <c r="D76" s="35" t="s">
        <v>118</v>
      </c>
      <c r="E76" s="35"/>
      <c r="F76" s="19">
        <v>882.59</v>
      </c>
      <c r="G76" s="20"/>
    </row>
    <row r="77" spans="1:7" ht="31.5" customHeight="1">
      <c r="A77" s="15">
        <v>18</v>
      </c>
      <c r="B77" s="29" t="s">
        <v>121</v>
      </c>
      <c r="C77" s="29"/>
      <c r="D77" s="35" t="s">
        <v>118</v>
      </c>
      <c r="E77" s="35"/>
      <c r="F77" s="19">
        <v>985.87</v>
      </c>
      <c r="G77" s="20"/>
    </row>
    <row r="78" spans="1:7" ht="30.75" customHeight="1">
      <c r="A78" s="15">
        <v>19</v>
      </c>
      <c r="B78" s="29" t="s">
        <v>122</v>
      </c>
      <c r="C78" s="29"/>
      <c r="D78" s="35" t="s">
        <v>123</v>
      </c>
      <c r="E78" s="35"/>
      <c r="F78" s="19">
        <v>4299.3100000000004</v>
      </c>
      <c r="G78" s="20"/>
    </row>
    <row r="79" spans="1:7" ht="30.75" customHeight="1">
      <c r="A79" s="15">
        <v>20</v>
      </c>
      <c r="B79" s="29" t="s">
        <v>103</v>
      </c>
      <c r="C79" s="29"/>
      <c r="D79" s="35" t="s">
        <v>126</v>
      </c>
      <c r="E79" s="35"/>
      <c r="F79" s="19">
        <v>514.69000000000005</v>
      </c>
      <c r="G79" s="20"/>
    </row>
    <row r="80" spans="1:7" ht="32.25" customHeight="1">
      <c r="A80" s="15">
        <v>21</v>
      </c>
      <c r="B80" s="29" t="s">
        <v>127</v>
      </c>
      <c r="C80" s="29"/>
      <c r="D80" s="35" t="s">
        <v>128</v>
      </c>
      <c r="E80" s="35"/>
      <c r="F80" s="19">
        <v>2024.93</v>
      </c>
      <c r="G80" s="20"/>
    </row>
    <row r="81" spans="1:7" ht="48" customHeight="1">
      <c r="A81" s="15">
        <v>22</v>
      </c>
      <c r="B81" s="29" t="s">
        <v>129</v>
      </c>
      <c r="C81" s="29"/>
      <c r="D81" s="35" t="s">
        <v>130</v>
      </c>
      <c r="E81" s="35"/>
      <c r="F81" s="19">
        <v>2118.9699999999998</v>
      </c>
      <c r="G81" s="20"/>
    </row>
    <row r="82" spans="1:7" ht="31.5" customHeight="1">
      <c r="A82" s="15">
        <v>23</v>
      </c>
      <c r="B82" s="29" t="s">
        <v>131</v>
      </c>
      <c r="C82" s="29"/>
      <c r="D82" s="35" t="s">
        <v>130</v>
      </c>
      <c r="E82" s="35"/>
      <c r="F82" s="19">
        <v>453.36</v>
      </c>
      <c r="G82" s="20"/>
    </row>
    <row r="83" spans="1:7" ht="31.5" customHeight="1">
      <c r="A83" s="15">
        <v>24</v>
      </c>
      <c r="B83" s="29" t="s">
        <v>103</v>
      </c>
      <c r="C83" s="29"/>
      <c r="D83" s="35" t="s">
        <v>132</v>
      </c>
      <c r="E83" s="35"/>
      <c r="F83" s="19">
        <v>584.83000000000004</v>
      </c>
      <c r="G83" s="20"/>
    </row>
    <row r="84" spans="1:7">
      <c r="A84" s="15">
        <v>25</v>
      </c>
      <c r="B84" s="29" t="s">
        <v>136</v>
      </c>
      <c r="C84" s="29"/>
      <c r="D84" s="35" t="s">
        <v>137</v>
      </c>
      <c r="E84" s="35"/>
      <c r="F84" s="19">
        <v>3182</v>
      </c>
      <c r="G84" s="20"/>
    </row>
    <row r="85" spans="1:7" ht="32.25" customHeight="1">
      <c r="A85" s="15">
        <v>26</v>
      </c>
      <c r="B85" s="29" t="s">
        <v>140</v>
      </c>
      <c r="C85" s="29"/>
      <c r="D85" s="35" t="s">
        <v>141</v>
      </c>
      <c r="E85" s="35"/>
      <c r="F85" s="19">
        <v>2084</v>
      </c>
      <c r="G85" s="20"/>
    </row>
    <row r="86" spans="1:7" ht="31.5" customHeight="1">
      <c r="A86" s="15">
        <v>27</v>
      </c>
      <c r="B86" s="29" t="s">
        <v>142</v>
      </c>
      <c r="C86" s="29"/>
      <c r="D86" s="35" t="s">
        <v>141</v>
      </c>
      <c r="E86" s="35"/>
      <c r="F86" s="19">
        <v>4375.4799999999996</v>
      </c>
      <c r="G86" s="20"/>
    </row>
    <row r="87" spans="1:7" ht="48" customHeight="1">
      <c r="A87" s="9"/>
      <c r="B87" s="42" t="s">
        <v>70</v>
      </c>
      <c r="C87" s="43"/>
      <c r="D87" s="27"/>
      <c r="E87" s="28"/>
      <c r="F87" s="38">
        <f>SUM(F60:G86)</f>
        <v>49225.820000000007</v>
      </c>
      <c r="G87" s="28"/>
    </row>
    <row r="89" spans="1:7">
      <c r="A89" s="1" t="s">
        <v>27</v>
      </c>
      <c r="D89" s="7">
        <f>3.4*H4*C6</f>
        <v>76969.2</v>
      </c>
      <c r="E89" s="1" t="s">
        <v>28</v>
      </c>
    </row>
    <row r="90" spans="1:7">
      <c r="A90" s="1" t="s">
        <v>29</v>
      </c>
      <c r="D90" s="7">
        <f>F94*5.3%</f>
        <v>14940.802819999999</v>
      </c>
      <c r="E90" s="1" t="s">
        <v>28</v>
      </c>
    </row>
    <row r="92" spans="1:7">
      <c r="A92" s="1" t="s">
        <v>41</v>
      </c>
    </row>
    <row r="93" spans="1:7">
      <c r="A93" s="1" t="s">
        <v>138</v>
      </c>
    </row>
    <row r="94" spans="1:7">
      <c r="B94" s="1" t="s">
        <v>40</v>
      </c>
      <c r="F94" s="7">
        <f>150623.3+131278.64</f>
        <v>281901.94</v>
      </c>
      <c r="G94" s="1" t="s">
        <v>28</v>
      </c>
    </row>
    <row r="95" spans="1:7" ht="14.25" customHeight="1"/>
    <row r="96" spans="1:7">
      <c r="A96" s="1" t="s">
        <v>139</v>
      </c>
    </row>
    <row r="97" spans="1:7">
      <c r="B97" s="1" t="s">
        <v>39</v>
      </c>
      <c r="F97" s="7">
        <f>F55+F87+D89</f>
        <v>265663.96500000003</v>
      </c>
      <c r="G97" s="1" t="s">
        <v>28</v>
      </c>
    </row>
    <row r="99" spans="1:7" ht="30" customHeight="1">
      <c r="A99" s="1" t="s">
        <v>30</v>
      </c>
    </row>
    <row r="100" spans="1:7" ht="32.25" customHeight="1"/>
    <row r="101" spans="1:7" ht="28.5" customHeight="1">
      <c r="A101" s="8" t="s">
        <v>31</v>
      </c>
      <c r="B101" s="39" t="s">
        <v>32</v>
      </c>
      <c r="C101" s="39"/>
      <c r="D101" s="8" t="s">
        <v>33</v>
      </c>
      <c r="E101" s="39" t="s">
        <v>34</v>
      </c>
      <c r="F101" s="39"/>
      <c r="G101" s="8" t="s">
        <v>35</v>
      </c>
    </row>
    <row r="102" spans="1:7" ht="33.75" customHeight="1">
      <c r="A102" s="40" t="s">
        <v>36</v>
      </c>
      <c r="B102" s="41" t="s">
        <v>54</v>
      </c>
      <c r="C102" s="41"/>
      <c r="D102" s="10">
        <v>5</v>
      </c>
      <c r="E102" s="41" t="s">
        <v>56</v>
      </c>
      <c r="F102" s="41"/>
      <c r="G102" s="10">
        <v>5</v>
      </c>
    </row>
    <row r="103" spans="1:7" ht="43.5" customHeight="1">
      <c r="A103" s="40"/>
      <c r="B103" s="41" t="s">
        <v>42</v>
      </c>
      <c r="C103" s="41"/>
      <c r="D103" s="10">
        <v>4</v>
      </c>
      <c r="E103" s="41" t="s">
        <v>56</v>
      </c>
      <c r="F103" s="41"/>
      <c r="G103" s="10">
        <v>4</v>
      </c>
    </row>
    <row r="104" spans="1:7" ht="69" customHeight="1">
      <c r="A104" s="40"/>
      <c r="B104" s="41" t="s">
        <v>43</v>
      </c>
      <c r="C104" s="41"/>
      <c r="D104" s="10"/>
      <c r="E104" s="41" t="s">
        <v>56</v>
      </c>
      <c r="F104" s="41"/>
      <c r="G104" s="10"/>
    </row>
    <row r="105" spans="1:7" ht="37.5" customHeight="1">
      <c r="A105" s="10" t="s">
        <v>44</v>
      </c>
      <c r="B105" s="41" t="s">
        <v>45</v>
      </c>
      <c r="C105" s="41"/>
      <c r="D105" s="10"/>
      <c r="E105" s="41" t="s">
        <v>57</v>
      </c>
      <c r="F105" s="41"/>
      <c r="G105" s="10"/>
    </row>
    <row r="106" spans="1:7" ht="60" customHeight="1">
      <c r="A106" s="40" t="s">
        <v>46</v>
      </c>
      <c r="B106" s="41" t="s">
        <v>55</v>
      </c>
      <c r="C106" s="41"/>
      <c r="D106" s="10">
        <v>7</v>
      </c>
      <c r="E106" s="41" t="s">
        <v>58</v>
      </c>
      <c r="F106" s="41"/>
      <c r="G106" s="10">
        <v>7</v>
      </c>
    </row>
    <row r="107" spans="1:7" ht="33" customHeight="1">
      <c r="A107" s="40"/>
      <c r="B107" s="41" t="s">
        <v>47</v>
      </c>
      <c r="C107" s="41"/>
      <c r="D107" s="10">
        <v>1</v>
      </c>
      <c r="E107" s="41" t="s">
        <v>59</v>
      </c>
      <c r="F107" s="41"/>
      <c r="G107" s="10">
        <v>1</v>
      </c>
    </row>
    <row r="108" spans="1:7" ht="42.75" customHeight="1">
      <c r="A108" s="40"/>
      <c r="B108" s="41" t="s">
        <v>51</v>
      </c>
      <c r="C108" s="41"/>
      <c r="D108" s="10">
        <v>5</v>
      </c>
      <c r="E108" s="41" t="s">
        <v>60</v>
      </c>
      <c r="F108" s="41"/>
      <c r="G108" s="10">
        <v>5</v>
      </c>
    </row>
    <row r="109" spans="1:7" ht="36" customHeight="1">
      <c r="A109" s="40"/>
      <c r="B109" s="41" t="s">
        <v>52</v>
      </c>
      <c r="C109" s="41"/>
      <c r="D109" s="10"/>
      <c r="E109" s="41" t="s">
        <v>61</v>
      </c>
      <c r="F109" s="41"/>
      <c r="G109" s="10"/>
    </row>
    <row r="110" spans="1:7">
      <c r="A110" s="40"/>
      <c r="B110" s="41" t="s">
        <v>53</v>
      </c>
      <c r="C110" s="41"/>
      <c r="D110" s="10"/>
      <c r="E110" s="41" t="s">
        <v>62</v>
      </c>
      <c r="F110" s="41"/>
      <c r="G110" s="10"/>
    </row>
    <row r="111" spans="1:7">
      <c r="A111" s="40"/>
      <c r="B111" s="41" t="s">
        <v>48</v>
      </c>
      <c r="C111" s="41"/>
      <c r="D111" s="10"/>
      <c r="E111" s="41" t="s">
        <v>63</v>
      </c>
      <c r="F111" s="41"/>
      <c r="G111" s="10"/>
    </row>
    <row r="112" spans="1:7">
      <c r="A112" s="40"/>
      <c r="B112" s="41" t="s">
        <v>49</v>
      </c>
      <c r="C112" s="41"/>
      <c r="D112" s="10">
        <v>3</v>
      </c>
      <c r="E112" s="41" t="s">
        <v>58</v>
      </c>
      <c r="F112" s="41"/>
      <c r="G112" s="10">
        <v>3</v>
      </c>
    </row>
    <row r="113" spans="1:7">
      <c r="A113" s="40"/>
      <c r="B113" s="41" t="s">
        <v>50</v>
      </c>
      <c r="C113" s="41"/>
      <c r="D113" s="10">
        <v>1</v>
      </c>
      <c r="E113" s="41"/>
      <c r="F113" s="41"/>
      <c r="G113" s="10">
        <v>1</v>
      </c>
    </row>
    <row r="116" spans="1:7">
      <c r="A116" s="1" t="s">
        <v>66</v>
      </c>
      <c r="F116" s="1" t="s">
        <v>65</v>
      </c>
    </row>
    <row r="118" spans="1:7">
      <c r="A118" s="1" t="s">
        <v>69</v>
      </c>
      <c r="F11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2">
    <mergeCell ref="B105:C105"/>
    <mergeCell ref="E105:F105"/>
    <mergeCell ref="A106:A113"/>
    <mergeCell ref="B106:C106"/>
    <mergeCell ref="E106:F106"/>
    <mergeCell ref="B107:C107"/>
    <mergeCell ref="E107:F107"/>
    <mergeCell ref="B108:C108"/>
    <mergeCell ref="E108:F108"/>
    <mergeCell ref="B112:C112"/>
    <mergeCell ref="E112:F112"/>
    <mergeCell ref="B113:C113"/>
    <mergeCell ref="E113:F113"/>
    <mergeCell ref="B109:C109"/>
    <mergeCell ref="E109:F109"/>
    <mergeCell ref="B110:C110"/>
    <mergeCell ref="E110:F110"/>
    <mergeCell ref="B111:C111"/>
    <mergeCell ref="E111:F111"/>
    <mergeCell ref="F87:G87"/>
    <mergeCell ref="B101:C101"/>
    <mergeCell ref="E101:F101"/>
    <mergeCell ref="A102:A104"/>
    <mergeCell ref="B102:C102"/>
    <mergeCell ref="E102:F102"/>
    <mergeCell ref="B103:C103"/>
    <mergeCell ref="E103:F103"/>
    <mergeCell ref="B104:C104"/>
    <mergeCell ref="E104:F104"/>
    <mergeCell ref="B87:C87"/>
    <mergeCell ref="D87:E87"/>
    <mergeCell ref="B86:C86"/>
    <mergeCell ref="B78:C78"/>
    <mergeCell ref="B79:C79"/>
    <mergeCell ref="B80:C80"/>
    <mergeCell ref="B81:C81"/>
    <mergeCell ref="D79:E79"/>
    <mergeCell ref="D80:E80"/>
    <mergeCell ref="D81:E81"/>
    <mergeCell ref="D82:E82"/>
    <mergeCell ref="D83:E83"/>
    <mergeCell ref="D84:E84"/>
    <mergeCell ref="D85:E85"/>
    <mergeCell ref="D86:E86"/>
    <mergeCell ref="D70:E70"/>
    <mergeCell ref="D71:E71"/>
    <mergeCell ref="F70:G70"/>
    <mergeCell ref="D72:E72"/>
    <mergeCell ref="D69:E69"/>
    <mergeCell ref="B82:C82"/>
    <mergeCell ref="B83:C83"/>
    <mergeCell ref="B84:C84"/>
    <mergeCell ref="B85:C85"/>
    <mergeCell ref="B74:C74"/>
    <mergeCell ref="B75:C75"/>
    <mergeCell ref="B76:C76"/>
    <mergeCell ref="B77:C77"/>
    <mergeCell ref="B69:C69"/>
    <mergeCell ref="B70:C70"/>
    <mergeCell ref="B71:C71"/>
    <mergeCell ref="B73:C73"/>
    <mergeCell ref="B72:C72"/>
    <mergeCell ref="D73:E73"/>
    <mergeCell ref="D74:E74"/>
    <mergeCell ref="D75:E75"/>
    <mergeCell ref="D76:E76"/>
    <mergeCell ref="D77:E77"/>
    <mergeCell ref="D78:E78"/>
    <mergeCell ref="E18:F18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D68:E68"/>
    <mergeCell ref="F65:G65"/>
    <mergeCell ref="F66:G66"/>
    <mergeCell ref="F67:G67"/>
    <mergeCell ref="F68:G68"/>
    <mergeCell ref="D60:E60"/>
    <mergeCell ref="D61:E61"/>
    <mergeCell ref="D62:E62"/>
    <mergeCell ref="B63:C63"/>
    <mergeCell ref="B64:C64"/>
    <mergeCell ref="B65:C65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21:B21"/>
    <mergeCell ref="C21:D21"/>
    <mergeCell ref="A18:D18"/>
    <mergeCell ref="E21:F21"/>
    <mergeCell ref="C22:D22"/>
    <mergeCell ref="E22:F22"/>
    <mergeCell ref="C23:D23"/>
    <mergeCell ref="E23:F23"/>
    <mergeCell ref="F63:G63"/>
    <mergeCell ref="F64:G6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B55:C55"/>
    <mergeCell ref="D55:E55"/>
    <mergeCell ref="F55:G55"/>
    <mergeCell ref="F51:G51"/>
    <mergeCell ref="B54:C54"/>
    <mergeCell ref="D54:E54"/>
    <mergeCell ref="F54:G54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85:G85"/>
    <mergeCell ref="F86:G86"/>
    <mergeCell ref="F73:G73"/>
    <mergeCell ref="F74:G74"/>
    <mergeCell ref="F75:G75"/>
    <mergeCell ref="F76:G76"/>
    <mergeCell ref="F77:G77"/>
    <mergeCell ref="F78:G78"/>
    <mergeCell ref="F60:G60"/>
    <mergeCell ref="F61:G61"/>
    <mergeCell ref="F62:G62"/>
    <mergeCell ref="F79:G79"/>
    <mergeCell ref="F80:G80"/>
    <mergeCell ref="F81:G81"/>
    <mergeCell ref="F82:G82"/>
    <mergeCell ref="F83:G83"/>
    <mergeCell ref="F84:G84"/>
    <mergeCell ref="F71:G71"/>
    <mergeCell ref="F72:G72"/>
    <mergeCell ref="F69:G6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2015-03-04T06:02:00Z</dcterms:modified>
</cp:coreProperties>
</file>