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40" i="11"/>
  <c r="F147"/>
  <c r="D143" s="1"/>
  <c r="E50"/>
  <c r="D50"/>
  <c r="B49"/>
  <c r="B48"/>
  <c r="B47"/>
  <c r="B46"/>
  <c r="B45"/>
  <c r="B44"/>
  <c r="B43"/>
  <c r="B42"/>
  <c r="B41"/>
  <c r="B40"/>
  <c r="B39"/>
  <c r="B38"/>
  <c r="C6"/>
  <c r="F62" s="1"/>
  <c r="D142" l="1"/>
  <c r="F56"/>
  <c r="F59"/>
  <c r="F61"/>
  <c r="F63"/>
  <c r="F57"/>
  <c r="F60"/>
  <c r="F58"/>
  <c r="F64" l="1"/>
  <c r="F150" s="1"/>
</calcChain>
</file>

<file path=xl/sharedStrings.xml><?xml version="1.0" encoding="utf-8"?>
<sst xmlns="http://schemas.openxmlformats.org/spreadsheetml/2006/main" count="279" uniqueCount="193">
  <si>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</si>
  <si>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</si>
  <si>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</si>
  <si>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</si>
  <si>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</si>
  <si>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</si>
  <si>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</si>
  <si>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</si>
  <si>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</si>
  <si>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</si>
  <si>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</si>
  <si>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</si>
  <si>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</si>
  <si>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</si>
  <si>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</si>
  <si>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</si>
  <si>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</si>
  <si>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</si>
  <si>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</si>
  <si>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</si>
  <si>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</si>
  <si>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</si>
  <si>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</si>
  <si>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</si>
  <si>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</si>
  <si>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</si>
  <si>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</si>
  <si>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</si>
  <si>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</si>
  <si>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</si>
  <si>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</si>
  <si>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</si>
  <si>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</si>
  <si>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</si>
  <si>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</si>
  <si>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</si>
  <si>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</si>
  <si>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</si>
  <si>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</si>
  <si>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</si>
  <si>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</si>
  <si>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</si>
  <si>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</si>
  <si>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</si>
  <si>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</si>
  <si>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</si>
  <si>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</si>
  <si>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</si>
  <si>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</si>
  <si>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</si>
  <si>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</si>
  <si>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</si>
  <si>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</si>
  <si>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</si>
  <si>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</si>
  <si>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</si>
  <si>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</si>
  <si>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</si>
  <si>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</si>
  <si>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</si>
  <si>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</si>
  <si>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</si>
  <si>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</si>
  <si>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</si>
  <si>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</si>
  <si>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</si>
  <si>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</si>
  <si>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</si>
  <si>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</si>
  <si>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</si>
  <si>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</si>
  <si>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13 по улице Новая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</si>
  <si>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</si>
  <si>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</si>
  <si>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</si>
  <si>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</si>
  <si>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</si>
  <si>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</si>
  <si>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</si>
  <si>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</si>
  <si>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</si>
  <si>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</si>
  <si>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</si>
  <si>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</si>
  <si>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</si>
  <si>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</si>
  <si>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</si>
  <si>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</si>
  <si>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</si>
  <si>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</si>
  <si>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</si>
  <si>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</si>
  <si>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</si>
  <si>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</si>
  <si>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</si>
  <si>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</si>
  <si>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</si>
  <si>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</si>
  <si>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</si>
  <si>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01.07.2013г.</t>
  </si>
  <si>
    <t>34 от 15.01.2009г.</t>
  </si>
  <si>
    <t>до 2008г.</t>
  </si>
  <si>
    <t>23.07.2013г.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</si>
  <si>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</si>
  <si>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</si>
  <si>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</si>
  <si>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</si>
  <si>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</si>
  <si>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</si>
  <si>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</si>
  <si>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кв.76 наладка ХВ</t>
  </si>
  <si>
    <t>Январь</t>
  </si>
  <si>
    <t>Ремонт освещения площадок</t>
  </si>
  <si>
    <t>под. №3 отогрев ливневой канализации</t>
  </si>
  <si>
    <t>Слив воды с емкостей</t>
  </si>
  <si>
    <t>кв.91 замена стояков ХВС и ГВС</t>
  </si>
  <si>
    <t>Февраль</t>
  </si>
  <si>
    <t>Установка выключателя в тамбуре подъезда</t>
  </si>
  <si>
    <t>Ремонт электропроводки в подъезде</t>
  </si>
  <si>
    <t>Установка дверного блока</t>
  </si>
  <si>
    <t>Март</t>
  </si>
  <si>
    <t>Ремонт стояка ГВС в подвале с выходом в кв.1</t>
  </si>
  <si>
    <t>Ремонт канализации в подвале</t>
  </si>
  <si>
    <t>Ремонт стояка ХВ в подвале</t>
  </si>
  <si>
    <t>Прочистка вент.шахты в подвале</t>
  </si>
  <si>
    <t>Апрель</t>
  </si>
  <si>
    <t>Установка 4-х досок объявлений</t>
  </si>
  <si>
    <t>Замена участка стояка ХВ с выходом в кв.17</t>
  </si>
  <si>
    <t xml:space="preserve">Ремонт стояка ГВС в подвале  </t>
  </si>
  <si>
    <t>Переврезка стояковГВС  и замена вентилей в подвале и на чердаке</t>
  </si>
  <si>
    <t>Ремонт стояка канализации в подвале</t>
  </si>
  <si>
    <t>Ремонт щита этажного</t>
  </si>
  <si>
    <t>Переврезка стояка ГВС с заменой участка стояка в подвале</t>
  </si>
  <si>
    <t>Май</t>
  </si>
  <si>
    <t>Замена стояка холодного водоснабжения</t>
  </si>
  <si>
    <t xml:space="preserve">Май </t>
  </si>
  <si>
    <t>Ремонт освещения в подъезде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</si>
  <si>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</si>
  <si>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</si>
  <si>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 xml:space="preserve"> кв.28 ввод в эксплуатацию прибора учета эл.энергии</t>
  </si>
  <si>
    <t xml:space="preserve">корректировка за Ноябрь 2013 год </t>
  </si>
  <si>
    <t>Ремонт ливневой канализации на чердаке</t>
  </si>
  <si>
    <t>Июнь</t>
  </si>
  <si>
    <t>Замена стояка ХВ кв.96 с выходом в кв.92,100</t>
  </si>
  <si>
    <t>Ремонт эл.проводки в щите этажном</t>
  </si>
  <si>
    <t>Ремонт стояков ливневой канализации на чердаке</t>
  </si>
  <si>
    <t>Июль</t>
  </si>
  <si>
    <t>Прочистка ливневой канализации на чердаке, врезка крана</t>
  </si>
  <si>
    <t>Ремонт стояка ХВ кв.77</t>
  </si>
  <si>
    <t>Замена стояка ХВ кв.77</t>
  </si>
  <si>
    <t>Замена вентиля на стояке ХВ</t>
  </si>
  <si>
    <t>Прочистка ливневой канализациив подвале</t>
  </si>
  <si>
    <t>Замена стояка отопления в подвале, установка спускников</t>
  </si>
  <si>
    <t>Замена вентилей на системе отопления в подвале</t>
  </si>
  <si>
    <t>Замена стояка отопления кв.95</t>
  </si>
  <si>
    <t>Изоляция уличной эл.коробки</t>
  </si>
  <si>
    <t>Ремонт силовой сборки</t>
  </si>
  <si>
    <t>Ремонт освещения перед входом</t>
  </si>
  <si>
    <t>Ремонт козырьков над входами в подъезды</t>
  </si>
  <si>
    <t>Август</t>
  </si>
  <si>
    <t>кв.18 замена стояка отопления с выходом в кв.14</t>
  </si>
  <si>
    <t>Установка фонарей уличного освещения</t>
  </si>
  <si>
    <t>Сентябрь</t>
  </si>
  <si>
    <t>Ремонт ливневой канализации у под. №1,2,3</t>
  </si>
  <si>
    <t>Заполнение системы отопления</t>
  </si>
  <si>
    <t>Замена участка стояка отопления кв.1</t>
  </si>
  <si>
    <t>Замена стояков ГВС и ХВ кв.19</t>
  </si>
  <si>
    <t>Замена участка стояка отопления кв.36</t>
  </si>
  <si>
    <t>Ремонт парапетной стены кв.86</t>
  </si>
  <si>
    <t>Октябрь</t>
  </si>
  <si>
    <t>Наладка циркуляции системы отопления</t>
  </si>
  <si>
    <t>Замена 2-х шаровых кранов системы отопления в подвале</t>
  </si>
  <si>
    <t>Наладка системы отопления кв.68-70,80</t>
  </si>
  <si>
    <t>Наладка стояков отопления с кв.74 по 90</t>
  </si>
  <si>
    <t>Замена стояка ХВ кв.98,102</t>
  </si>
  <si>
    <t>с 1 января 2014г -</t>
  </si>
  <si>
    <t>с 1 августа 2014г -</t>
  </si>
  <si>
    <t>вывоз мусора</t>
  </si>
  <si>
    <t>содер.и тек.ремонт лифтов</t>
  </si>
  <si>
    <t>Остекление подъездов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</si>
  <si>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</si>
  <si>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</si>
  <si>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</si>
  <si>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ХВ кв.38</t>
  </si>
  <si>
    <t>Замена вентиля на стояке ГВС кв.5</t>
  </si>
  <si>
    <t>Замена шарового крана в подвале</t>
  </si>
  <si>
    <t>Замена участка стояка ХВ кв.90</t>
  </si>
  <si>
    <t>Декабрь</t>
  </si>
  <si>
    <t>Замена участка лежака отопления в подвале</t>
  </si>
  <si>
    <t>Замена вентилей на стояках ГВС и ХВ кв.56</t>
  </si>
  <si>
    <t>Наладка системы отопления в подвале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</si>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</sst>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topLeftCell="A142" workbookViewId="0">
      <selection activeCell="A149" sqref="A149:XFD15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109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5877.1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5877.1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9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108</v>
      </c>
    </row>
    <row r="12" spans="1:8">
      <c r="A12" s="1" t="s">
        <v>79</v>
      </c>
      <c r="E12" s="1">
        <v>796</v>
      </c>
      <c r="F12" s="1" t="s">
        <v>2</v>
      </c>
    </row>
    <row r="13" spans="1:8">
      <c r="A13" s="1" t="s">
        <v>80</v>
      </c>
      <c r="B13" s="1">
        <v>923.6</v>
      </c>
      <c r="C13" s="1" t="s">
        <v>2</v>
      </c>
    </row>
    <row r="14" spans="1:8">
      <c r="A14" s="1" t="s">
        <v>81</v>
      </c>
      <c r="D14" s="1">
        <v>2900</v>
      </c>
      <c r="E14" s="1" t="s">
        <v>2</v>
      </c>
    </row>
    <row r="16" spans="1:8">
      <c r="A16" s="1" t="s">
        <v>82</v>
      </c>
    </row>
    <row r="17" spans="1:6">
      <c r="A17" s="38" t="s">
        <v>83</v>
      </c>
      <c r="B17" s="38"/>
      <c r="C17" s="38"/>
      <c r="D17" s="38"/>
      <c r="E17" s="38" t="s">
        <v>84</v>
      </c>
      <c r="F17" s="38"/>
    </row>
    <row r="18" spans="1:6">
      <c r="A18" s="39" t="s">
        <v>85</v>
      </c>
      <c r="B18" s="39"/>
      <c r="C18" s="39"/>
      <c r="D18" s="39"/>
      <c r="E18" s="38" t="s">
        <v>102</v>
      </c>
      <c r="F18" s="38"/>
    </row>
    <row r="19" spans="1:6">
      <c r="A19" s="39" t="s">
        <v>86</v>
      </c>
      <c r="B19" s="39"/>
      <c r="C19" s="39"/>
      <c r="D19" s="39"/>
      <c r="E19" s="38" t="s">
        <v>101</v>
      </c>
      <c r="F19" s="38"/>
    </row>
    <row r="20" spans="1:6">
      <c r="A20" s="39" t="s">
        <v>87</v>
      </c>
      <c r="B20" s="39"/>
      <c r="C20" s="39"/>
      <c r="D20" s="39"/>
      <c r="E20" s="38" t="s">
        <v>99</v>
      </c>
      <c r="F20" s="38"/>
    </row>
    <row r="21" spans="1:6">
      <c r="A21" s="39" t="s">
        <v>88</v>
      </c>
      <c r="B21" s="39"/>
      <c r="C21" s="39"/>
      <c r="D21" s="39"/>
      <c r="E21" s="38" t="s">
        <v>103</v>
      </c>
      <c r="F21" s="38"/>
    </row>
    <row r="23" spans="1:6">
      <c r="A23" s="1" t="s">
        <v>89</v>
      </c>
    </row>
    <row r="24" spans="1:6" ht="31.5" customHeight="1">
      <c r="A24" s="40" t="s">
        <v>90</v>
      </c>
      <c r="B24" s="40"/>
      <c r="C24" s="40" t="s">
        <v>91</v>
      </c>
      <c r="D24" s="40"/>
      <c r="E24" s="40" t="s">
        <v>92</v>
      </c>
      <c r="F24" s="40"/>
    </row>
    <row r="25" spans="1:6">
      <c r="A25" s="13" t="s">
        <v>93</v>
      </c>
      <c r="B25" s="13"/>
      <c r="C25" s="38">
        <v>106</v>
      </c>
      <c r="D25" s="38"/>
      <c r="E25" s="38">
        <v>105</v>
      </c>
      <c r="F25" s="38"/>
    </row>
    <row r="26" spans="1:6">
      <c r="A26" s="13" t="s">
        <v>94</v>
      </c>
      <c r="B26" s="13"/>
      <c r="C26" s="38">
        <v>132</v>
      </c>
      <c r="D26" s="38"/>
      <c r="E26" s="38">
        <v>138</v>
      </c>
      <c r="F26" s="38"/>
    </row>
    <row r="27" spans="1:6">
      <c r="A27" s="13" t="s">
        <v>95</v>
      </c>
      <c r="B27" s="13"/>
      <c r="C27" s="38">
        <v>135</v>
      </c>
      <c r="D27" s="38"/>
      <c r="E27" s="38">
        <v>132</v>
      </c>
      <c r="F27" s="38"/>
    </row>
    <row r="29" spans="1:6">
      <c r="A29" s="1" t="s">
        <v>96</v>
      </c>
      <c r="C29" s="1" t="s">
        <v>100</v>
      </c>
    </row>
    <row r="31" spans="1:6">
      <c r="A31" s="1" t="s">
        <v>97</v>
      </c>
    </row>
    <row r="32" spans="1:6">
      <c r="B32" s="1" t="s">
        <v>175</v>
      </c>
      <c r="D32" s="1">
        <v>16.809999999999999</v>
      </c>
      <c r="E32" s="1" t="s">
        <v>98</v>
      </c>
    </row>
    <row r="33" spans="1:10">
      <c r="B33" s="1" t="s">
        <v>176</v>
      </c>
      <c r="D33" s="1">
        <v>12.65</v>
      </c>
      <c r="E33" s="1" t="s">
        <v>98</v>
      </c>
    </row>
    <row r="34" spans="1:10">
      <c r="B34" s="1" t="s">
        <v>177</v>
      </c>
      <c r="D34" s="1">
        <v>2.95</v>
      </c>
      <c r="E34" s="1" t="s">
        <v>98</v>
      </c>
    </row>
    <row r="35" spans="1:10">
      <c r="B35" s="1" t="s">
        <v>178</v>
      </c>
      <c r="D35" s="1">
        <v>2.89</v>
      </c>
      <c r="E35" s="1" t="s">
        <v>98</v>
      </c>
    </row>
    <row r="36" spans="1:10" ht="23.25" customHeight="1">
      <c r="A36" s="1" t="s">
        <v>1</v>
      </c>
    </row>
    <row r="37" spans="1:10" ht="98.25" customHeight="1">
      <c r="A37" s="14" t="s">
        <v>3</v>
      </c>
      <c r="B37" s="16" t="s">
        <v>137</v>
      </c>
      <c r="C37" s="16" t="s">
        <v>138</v>
      </c>
      <c r="D37" s="14" t="s">
        <v>104</v>
      </c>
      <c r="E37" s="19" t="s">
        <v>4</v>
      </c>
      <c r="F37" s="45"/>
      <c r="G37" s="45"/>
      <c r="H37" s="2"/>
      <c r="I37" s="2"/>
      <c r="J37" s="2"/>
    </row>
    <row r="38" spans="1:10">
      <c r="A38" s="41" t="s">
        <v>37</v>
      </c>
      <c r="B38" s="5">
        <f>D38/C38</f>
        <v>104912.73559322034</v>
      </c>
      <c r="C38" s="6">
        <v>2.95</v>
      </c>
      <c r="D38" s="6">
        <v>309492.57</v>
      </c>
      <c r="E38" s="6">
        <v>-8872.44</v>
      </c>
      <c r="F38" s="46"/>
      <c r="G38" s="46"/>
    </row>
    <row r="39" spans="1:10">
      <c r="A39" s="42"/>
      <c r="B39" s="5">
        <f>D39/C39</f>
        <v>102553.02605863192</v>
      </c>
      <c r="C39" s="6">
        <v>3.07</v>
      </c>
      <c r="D39" s="6">
        <v>314837.78999999998</v>
      </c>
      <c r="E39" s="6">
        <v>-254.81</v>
      </c>
      <c r="F39" s="46"/>
      <c r="G39" s="46"/>
    </row>
    <row r="40" spans="1:10">
      <c r="A40" s="41" t="s">
        <v>38</v>
      </c>
      <c r="B40" s="5">
        <f t="shared" ref="B40:B49" si="0">D40/C40</f>
        <v>347.94585834653321</v>
      </c>
      <c r="C40" s="6">
        <v>1502.54</v>
      </c>
      <c r="D40" s="6">
        <v>522802.57</v>
      </c>
      <c r="E40" s="6">
        <v>915.3</v>
      </c>
      <c r="F40" s="46"/>
      <c r="G40" s="46"/>
    </row>
    <row r="41" spans="1:10">
      <c r="A41" s="42"/>
      <c r="B41" s="5">
        <f t="shared" si="0"/>
        <v>264.97992698416721</v>
      </c>
      <c r="C41" s="6">
        <v>1577.74</v>
      </c>
      <c r="D41" s="6">
        <v>418069.43</v>
      </c>
      <c r="E41" s="6"/>
      <c r="F41" s="46"/>
      <c r="G41" s="46"/>
    </row>
    <row r="42" spans="1:10" ht="16.5" customHeight="1">
      <c r="A42" s="41" t="s">
        <v>105</v>
      </c>
      <c r="B42" s="5">
        <f t="shared" si="0"/>
        <v>2931.2926239419589</v>
      </c>
      <c r="C42" s="6">
        <v>16.54</v>
      </c>
      <c r="D42" s="6">
        <v>48483.58</v>
      </c>
      <c r="E42" s="6">
        <v>356.91</v>
      </c>
      <c r="F42" s="46"/>
      <c r="G42" s="46"/>
    </row>
    <row r="43" spans="1:10">
      <c r="A43" s="42"/>
      <c r="B43" s="5">
        <f t="shared" si="0"/>
        <v>3371.7538904899134</v>
      </c>
      <c r="C43" s="6">
        <v>17.350000000000001</v>
      </c>
      <c r="D43" s="6">
        <v>58499.93</v>
      </c>
      <c r="E43" s="6">
        <v>1025.54</v>
      </c>
      <c r="F43" s="46"/>
      <c r="G43" s="46"/>
    </row>
    <row r="44" spans="1:10" ht="16.5" customHeight="1">
      <c r="A44" s="43" t="s">
        <v>106</v>
      </c>
      <c r="B44" s="5">
        <f t="shared" si="0"/>
        <v>3498.7908101571948</v>
      </c>
      <c r="C44" s="6">
        <v>16.54</v>
      </c>
      <c r="D44" s="6">
        <v>57870</v>
      </c>
      <c r="E44" s="6">
        <v>491.74</v>
      </c>
      <c r="F44" s="46"/>
      <c r="G44" s="46"/>
    </row>
    <row r="45" spans="1:10">
      <c r="A45" s="44"/>
      <c r="B45" s="5">
        <f t="shared" si="0"/>
        <v>3951.2276657060515</v>
      </c>
      <c r="C45" s="6">
        <v>17.350000000000001</v>
      </c>
      <c r="D45" s="6">
        <v>68553.8</v>
      </c>
      <c r="E45" s="6">
        <v>786.06</v>
      </c>
      <c r="F45" s="46"/>
      <c r="G45" s="46"/>
    </row>
    <row r="46" spans="1:10" ht="15.75" customHeight="1">
      <c r="A46" s="43" t="s">
        <v>107</v>
      </c>
      <c r="B46" s="5">
        <f t="shared" si="0"/>
        <v>194.57995128249496</v>
      </c>
      <c r="C46" s="6">
        <v>1502.54</v>
      </c>
      <c r="D46" s="6">
        <v>292364.15999999997</v>
      </c>
      <c r="E46" s="6">
        <v>-0.03</v>
      </c>
      <c r="F46" s="46"/>
      <c r="G46" s="46"/>
    </row>
    <row r="47" spans="1:10">
      <c r="A47" s="44"/>
      <c r="B47" s="5">
        <f t="shared" si="0"/>
        <v>209.58560979629087</v>
      </c>
      <c r="C47" s="6">
        <v>1577.74</v>
      </c>
      <c r="D47" s="6">
        <v>330671.59999999998</v>
      </c>
      <c r="E47" s="6">
        <v>3947.74</v>
      </c>
      <c r="F47" s="46"/>
      <c r="G47" s="46"/>
    </row>
    <row r="48" spans="1:10" ht="16.5" customHeight="1">
      <c r="A48" s="41" t="s">
        <v>108</v>
      </c>
      <c r="B48" s="5">
        <f t="shared" si="0"/>
        <v>6296.3714392803604</v>
      </c>
      <c r="C48" s="6">
        <v>26.68</v>
      </c>
      <c r="D48" s="6">
        <v>167987.19</v>
      </c>
      <c r="E48" s="6">
        <v>1494.3</v>
      </c>
      <c r="F48" s="46"/>
      <c r="G48" s="46"/>
    </row>
    <row r="49" spans="1:7">
      <c r="A49" s="42"/>
      <c r="B49" s="5">
        <f t="shared" si="0"/>
        <v>6719.001124437782</v>
      </c>
      <c r="C49" s="6">
        <v>26.68</v>
      </c>
      <c r="D49" s="6">
        <v>179262.95</v>
      </c>
      <c r="E49" s="6">
        <v>2404.09</v>
      </c>
      <c r="F49" s="46"/>
      <c r="G49" s="46"/>
    </row>
    <row r="50" spans="1:7">
      <c r="A50" s="4" t="s">
        <v>68</v>
      </c>
      <c r="B50" s="5"/>
      <c r="C50" s="6"/>
      <c r="D50" s="6">
        <f>SUM(D38:D49)</f>
        <v>2768895.57</v>
      </c>
      <c r="E50" s="6">
        <f>SUM(E38:E49)</f>
        <v>2294.3999999999996</v>
      </c>
      <c r="F50" s="47"/>
      <c r="G50" s="47"/>
    </row>
    <row r="51" spans="1:7" ht="6" customHeight="1"/>
    <row r="53" spans="1:7">
      <c r="A53" s="1" t="s">
        <v>7</v>
      </c>
    </row>
    <row r="55" spans="1:7" ht="64.5" customHeight="1">
      <c r="A55" s="9" t="s">
        <v>8</v>
      </c>
      <c r="B55" s="28" t="s">
        <v>9</v>
      </c>
      <c r="C55" s="23"/>
      <c r="D55" s="28" t="s">
        <v>10</v>
      </c>
      <c r="E55" s="23"/>
      <c r="F55" s="28" t="s">
        <v>11</v>
      </c>
      <c r="G55" s="23"/>
    </row>
    <row r="56" spans="1:7" ht="39" customHeight="1">
      <c r="A56" s="9">
        <v>1</v>
      </c>
      <c r="B56" s="30" t="s">
        <v>191</v>
      </c>
      <c r="C56" s="30"/>
      <c r="D56" s="29" t="s">
        <v>12</v>
      </c>
      <c r="E56" s="29"/>
      <c r="F56" s="31">
        <f>0.55*H4*C6</f>
        <v>38788.860000000008</v>
      </c>
      <c r="G56" s="31"/>
    </row>
    <row r="57" spans="1:7" ht="31.5" customHeight="1">
      <c r="A57" s="9">
        <v>2</v>
      </c>
      <c r="B57" s="30" t="s">
        <v>13</v>
      </c>
      <c r="C57" s="30"/>
      <c r="D57" s="29" t="s">
        <v>12</v>
      </c>
      <c r="E57" s="29"/>
      <c r="F57" s="31">
        <f>1.75*H4*C6</f>
        <v>123419.1</v>
      </c>
      <c r="G57" s="31"/>
    </row>
    <row r="58" spans="1:7">
      <c r="A58" s="12">
        <v>3</v>
      </c>
      <c r="B58" s="30" t="s">
        <v>14</v>
      </c>
      <c r="C58" s="30"/>
      <c r="D58" s="29" t="s">
        <v>15</v>
      </c>
      <c r="E58" s="29"/>
      <c r="F58" s="31">
        <f>0.16*H4*C6</f>
        <v>11284.032000000001</v>
      </c>
      <c r="G58" s="31"/>
    </row>
    <row r="59" spans="1:7" ht="65.25" customHeight="1">
      <c r="A59" s="12">
        <v>4</v>
      </c>
      <c r="B59" s="30" t="s">
        <v>16</v>
      </c>
      <c r="C59" s="30"/>
      <c r="D59" s="28" t="s">
        <v>192</v>
      </c>
      <c r="E59" s="23"/>
      <c r="F59" s="31">
        <f>0.84*H4*C6</f>
        <v>59241.168000000005</v>
      </c>
      <c r="G59" s="31"/>
    </row>
    <row r="60" spans="1:7" ht="60.75" customHeight="1">
      <c r="A60" s="12">
        <v>5</v>
      </c>
      <c r="B60" s="30" t="s">
        <v>17</v>
      </c>
      <c r="C60" s="30"/>
      <c r="D60" s="29" t="s">
        <v>18</v>
      </c>
      <c r="E60" s="29"/>
      <c r="F60" s="31">
        <f>1.06*H4*C6</f>
        <v>74756.712000000014</v>
      </c>
      <c r="G60" s="31"/>
    </row>
    <row r="61" spans="1:7" ht="29.25" customHeight="1">
      <c r="A61" s="12">
        <v>6</v>
      </c>
      <c r="B61" s="30" t="s">
        <v>19</v>
      </c>
      <c r="C61" s="30"/>
      <c r="D61" s="29" t="s">
        <v>64</v>
      </c>
      <c r="E61" s="29"/>
      <c r="F61" s="31">
        <f>2.69*7*C6</f>
        <v>110665.79299999999</v>
      </c>
      <c r="G61" s="31"/>
    </row>
    <row r="62" spans="1:7" ht="29.25" customHeight="1">
      <c r="A62" s="12">
        <v>7</v>
      </c>
      <c r="B62" s="30" t="s">
        <v>20</v>
      </c>
      <c r="C62" s="30"/>
      <c r="D62" s="28" t="s">
        <v>64</v>
      </c>
      <c r="E62" s="23"/>
      <c r="F62" s="31">
        <f>2.35*7*C6</f>
        <v>96678.294999999998</v>
      </c>
      <c r="G62" s="31"/>
    </row>
    <row r="63" spans="1:7" ht="47.25" customHeight="1">
      <c r="A63" s="12">
        <v>8</v>
      </c>
      <c r="B63" s="30" t="s">
        <v>21</v>
      </c>
      <c r="C63" s="30"/>
      <c r="D63" s="28" t="s">
        <v>72</v>
      </c>
      <c r="E63" s="23"/>
      <c r="F63" s="31">
        <f>0.28*H4*C6</f>
        <v>19747.056000000004</v>
      </c>
      <c r="G63" s="31"/>
    </row>
    <row r="64" spans="1:7" ht="31.5" customHeight="1">
      <c r="A64" s="9"/>
      <c r="B64" s="30" t="s">
        <v>22</v>
      </c>
      <c r="C64" s="30"/>
      <c r="D64" s="29"/>
      <c r="E64" s="29"/>
      <c r="F64" s="31">
        <f>SUM(F56:G63)</f>
        <v>534581.01600000006</v>
      </c>
      <c r="G64" s="31"/>
    </row>
    <row r="66" spans="1:7">
      <c r="A66" s="1" t="s">
        <v>23</v>
      </c>
    </row>
    <row r="68" spans="1:7" ht="54.75" customHeight="1">
      <c r="A68" s="9" t="s">
        <v>8</v>
      </c>
      <c r="B68" s="29" t="s">
        <v>24</v>
      </c>
      <c r="C68" s="29"/>
      <c r="D68" s="28" t="s">
        <v>25</v>
      </c>
      <c r="E68" s="23"/>
      <c r="F68" s="28" t="s">
        <v>26</v>
      </c>
      <c r="G68" s="23"/>
    </row>
    <row r="69" spans="1:7" ht="54.75" customHeight="1">
      <c r="A69" s="17">
        <v>1</v>
      </c>
      <c r="B69" s="21" t="s">
        <v>139</v>
      </c>
      <c r="C69" s="21"/>
      <c r="D69" s="35" t="s">
        <v>140</v>
      </c>
      <c r="E69" s="36"/>
      <c r="F69" s="33">
        <v>-498.96</v>
      </c>
      <c r="G69" s="34"/>
    </row>
    <row r="70" spans="1:7">
      <c r="A70" s="9">
        <v>2</v>
      </c>
      <c r="B70" s="21" t="s">
        <v>110</v>
      </c>
      <c r="C70" s="21"/>
      <c r="D70" s="32" t="s">
        <v>111</v>
      </c>
      <c r="E70" s="32"/>
      <c r="F70" s="33">
        <v>1265.52</v>
      </c>
      <c r="G70" s="34"/>
    </row>
    <row r="71" spans="1:7" ht="35.25" customHeight="1">
      <c r="A71" s="17">
        <v>3</v>
      </c>
      <c r="B71" s="21" t="s">
        <v>112</v>
      </c>
      <c r="C71" s="21"/>
      <c r="D71" s="32" t="s">
        <v>111</v>
      </c>
      <c r="E71" s="32"/>
      <c r="F71" s="33">
        <v>1139.96</v>
      </c>
      <c r="G71" s="34"/>
    </row>
    <row r="72" spans="1:7" ht="30.75" customHeight="1">
      <c r="A72" s="17">
        <v>4</v>
      </c>
      <c r="B72" s="21" t="s">
        <v>112</v>
      </c>
      <c r="C72" s="21"/>
      <c r="D72" s="32" t="s">
        <v>111</v>
      </c>
      <c r="E72" s="32"/>
      <c r="F72" s="33">
        <v>906.72</v>
      </c>
      <c r="G72" s="34"/>
    </row>
    <row r="73" spans="1:7" ht="31.5" customHeight="1">
      <c r="A73" s="17">
        <v>5</v>
      </c>
      <c r="B73" s="21" t="s">
        <v>113</v>
      </c>
      <c r="C73" s="21"/>
      <c r="D73" s="32" t="s">
        <v>111</v>
      </c>
      <c r="E73" s="32"/>
      <c r="F73" s="33">
        <v>2698.69</v>
      </c>
      <c r="G73" s="34"/>
    </row>
    <row r="74" spans="1:7" ht="17.25" customHeight="1">
      <c r="A74" s="17">
        <v>6</v>
      </c>
      <c r="B74" s="21" t="s">
        <v>114</v>
      </c>
      <c r="C74" s="21"/>
      <c r="D74" s="32" t="s">
        <v>111</v>
      </c>
      <c r="E74" s="32"/>
      <c r="F74" s="33">
        <v>803.79</v>
      </c>
      <c r="G74" s="34"/>
    </row>
    <row r="75" spans="1:7" ht="33" customHeight="1">
      <c r="A75" s="17">
        <v>7</v>
      </c>
      <c r="B75" s="21" t="s">
        <v>115</v>
      </c>
      <c r="C75" s="21"/>
      <c r="D75" s="32" t="s">
        <v>116</v>
      </c>
      <c r="E75" s="32"/>
      <c r="F75" s="33">
        <v>2793.59</v>
      </c>
      <c r="G75" s="34"/>
    </row>
    <row r="76" spans="1:7" ht="31.5" customHeight="1">
      <c r="A76" s="17">
        <v>8</v>
      </c>
      <c r="B76" s="21" t="s">
        <v>117</v>
      </c>
      <c r="C76" s="21"/>
      <c r="D76" s="32" t="s">
        <v>116</v>
      </c>
      <c r="E76" s="32"/>
      <c r="F76" s="33">
        <v>906.72</v>
      </c>
      <c r="G76" s="34"/>
    </row>
    <row r="77" spans="1:7" ht="38.25" customHeight="1">
      <c r="A77" s="17">
        <v>9</v>
      </c>
      <c r="B77" s="21" t="s">
        <v>118</v>
      </c>
      <c r="C77" s="21"/>
      <c r="D77" s="32" t="s">
        <v>116</v>
      </c>
      <c r="E77" s="32"/>
      <c r="F77" s="33">
        <v>906.72</v>
      </c>
      <c r="G77" s="34"/>
    </row>
    <row r="78" spans="1:7" ht="31.5" customHeight="1">
      <c r="A78" s="17">
        <v>10</v>
      </c>
      <c r="B78" s="21" t="s">
        <v>112</v>
      </c>
      <c r="C78" s="21"/>
      <c r="D78" s="32" t="s">
        <v>116</v>
      </c>
      <c r="E78" s="32"/>
      <c r="F78" s="33">
        <v>708.72</v>
      </c>
      <c r="G78" s="34"/>
    </row>
    <row r="79" spans="1:7">
      <c r="A79" s="17">
        <v>11</v>
      </c>
      <c r="B79" s="21" t="s">
        <v>114</v>
      </c>
      <c r="C79" s="21"/>
      <c r="D79" s="32" t="s">
        <v>116</v>
      </c>
      <c r="E79" s="32"/>
      <c r="F79" s="33">
        <v>385.7</v>
      </c>
      <c r="G79" s="34"/>
    </row>
    <row r="80" spans="1:7">
      <c r="A80" s="17">
        <v>12</v>
      </c>
      <c r="B80" s="21" t="s">
        <v>119</v>
      </c>
      <c r="C80" s="21"/>
      <c r="D80" s="32" t="s">
        <v>120</v>
      </c>
      <c r="E80" s="32"/>
      <c r="F80" s="33">
        <v>11883</v>
      </c>
      <c r="G80" s="34"/>
    </row>
    <row r="81" spans="1:7">
      <c r="A81" s="17">
        <v>13</v>
      </c>
      <c r="B81" s="21" t="s">
        <v>114</v>
      </c>
      <c r="C81" s="21"/>
      <c r="D81" s="32" t="s">
        <v>120</v>
      </c>
      <c r="E81" s="32"/>
      <c r="F81" s="33">
        <v>1761.92</v>
      </c>
      <c r="G81" s="34"/>
    </row>
    <row r="82" spans="1:7" ht="32.25" customHeight="1">
      <c r="A82" s="17">
        <v>14</v>
      </c>
      <c r="B82" s="21" t="s">
        <v>121</v>
      </c>
      <c r="C82" s="21"/>
      <c r="D82" s="32" t="s">
        <v>120</v>
      </c>
      <c r="E82" s="32"/>
      <c r="F82" s="33">
        <v>5260.64</v>
      </c>
      <c r="G82" s="34"/>
    </row>
    <row r="83" spans="1:7" ht="31.5" customHeight="1">
      <c r="A83" s="17">
        <v>15</v>
      </c>
      <c r="B83" s="21" t="s">
        <v>122</v>
      </c>
      <c r="C83" s="21"/>
      <c r="D83" s="32" t="s">
        <v>120</v>
      </c>
      <c r="E83" s="32"/>
      <c r="F83" s="33">
        <v>721.2</v>
      </c>
      <c r="G83" s="34"/>
    </row>
    <row r="84" spans="1:7" ht="33" customHeight="1">
      <c r="A84" s="17">
        <v>16</v>
      </c>
      <c r="B84" s="21" t="s">
        <v>123</v>
      </c>
      <c r="C84" s="21"/>
      <c r="D84" s="32" t="s">
        <v>120</v>
      </c>
      <c r="E84" s="32"/>
      <c r="F84" s="33">
        <v>1761.8</v>
      </c>
      <c r="G84" s="34"/>
    </row>
    <row r="85" spans="1:7" ht="33" customHeight="1">
      <c r="A85" s="17">
        <v>17</v>
      </c>
      <c r="B85" s="21" t="s">
        <v>112</v>
      </c>
      <c r="C85" s="21"/>
      <c r="D85" s="32" t="s">
        <v>120</v>
      </c>
      <c r="E85" s="32"/>
      <c r="F85" s="33">
        <v>798.6</v>
      </c>
      <c r="G85" s="34"/>
    </row>
    <row r="86" spans="1:7" ht="33" customHeight="1">
      <c r="A86" s="17">
        <v>18</v>
      </c>
      <c r="B86" s="21" t="s">
        <v>124</v>
      </c>
      <c r="C86" s="21"/>
      <c r="D86" s="32" t="s">
        <v>120</v>
      </c>
      <c r="E86" s="32"/>
      <c r="F86" s="33">
        <v>657.25</v>
      </c>
      <c r="G86" s="34"/>
    </row>
    <row r="87" spans="1:7" ht="35.25" customHeight="1">
      <c r="A87" s="17">
        <v>19</v>
      </c>
      <c r="B87" s="21" t="s">
        <v>126</v>
      </c>
      <c r="C87" s="21"/>
      <c r="D87" s="32" t="s">
        <v>125</v>
      </c>
      <c r="E87" s="32"/>
      <c r="F87" s="33">
        <v>1897</v>
      </c>
      <c r="G87" s="34"/>
    </row>
    <row r="88" spans="1:7" ht="33" customHeight="1">
      <c r="A88" s="17">
        <v>20</v>
      </c>
      <c r="B88" s="21" t="s">
        <v>127</v>
      </c>
      <c r="C88" s="21"/>
      <c r="D88" s="32" t="s">
        <v>125</v>
      </c>
      <c r="E88" s="32"/>
      <c r="F88" s="33">
        <v>3470.76</v>
      </c>
      <c r="G88" s="34"/>
    </row>
    <row r="89" spans="1:7" ht="30.75" customHeight="1">
      <c r="A89" s="17">
        <v>21</v>
      </c>
      <c r="B89" s="21" t="s">
        <v>128</v>
      </c>
      <c r="C89" s="21"/>
      <c r="D89" s="32" t="s">
        <v>125</v>
      </c>
      <c r="E89" s="32"/>
      <c r="F89" s="33">
        <v>3224.29</v>
      </c>
      <c r="G89" s="34"/>
    </row>
    <row r="90" spans="1:7" ht="53.25" customHeight="1">
      <c r="A90" s="17">
        <v>22</v>
      </c>
      <c r="B90" s="21" t="s">
        <v>129</v>
      </c>
      <c r="C90" s="21"/>
      <c r="D90" s="32" t="s">
        <v>125</v>
      </c>
      <c r="E90" s="32"/>
      <c r="F90" s="33">
        <v>9778.9699999999993</v>
      </c>
      <c r="G90" s="34"/>
    </row>
    <row r="91" spans="1:7" ht="33" customHeight="1">
      <c r="A91" s="17">
        <v>23</v>
      </c>
      <c r="B91" s="21" t="s">
        <v>130</v>
      </c>
      <c r="C91" s="21"/>
      <c r="D91" s="32" t="s">
        <v>125</v>
      </c>
      <c r="E91" s="32"/>
      <c r="F91" s="33">
        <v>3171.45</v>
      </c>
      <c r="G91" s="34"/>
    </row>
    <row r="92" spans="1:7" ht="33.75" customHeight="1">
      <c r="A92" s="17">
        <v>24</v>
      </c>
      <c r="B92" s="21" t="s">
        <v>112</v>
      </c>
      <c r="C92" s="21"/>
      <c r="D92" s="32" t="s">
        <v>125</v>
      </c>
      <c r="E92" s="32"/>
      <c r="F92" s="33">
        <v>750</v>
      </c>
      <c r="G92" s="34"/>
    </row>
    <row r="93" spans="1:7">
      <c r="A93" s="17">
        <v>25</v>
      </c>
      <c r="B93" s="21" t="s">
        <v>131</v>
      </c>
      <c r="C93" s="21"/>
      <c r="D93" s="32" t="s">
        <v>125</v>
      </c>
      <c r="E93" s="32"/>
      <c r="F93" s="33">
        <v>732.72</v>
      </c>
      <c r="G93" s="34"/>
    </row>
    <row r="94" spans="1:7" ht="49.5" customHeight="1">
      <c r="A94" s="17">
        <v>26</v>
      </c>
      <c r="B94" s="21" t="s">
        <v>132</v>
      </c>
      <c r="C94" s="21"/>
      <c r="D94" s="32" t="s">
        <v>133</v>
      </c>
      <c r="E94" s="32"/>
      <c r="F94" s="33">
        <v>3212.51</v>
      </c>
      <c r="G94" s="34"/>
    </row>
    <row r="95" spans="1:7" ht="31.5" customHeight="1">
      <c r="A95" s="17">
        <v>27</v>
      </c>
      <c r="B95" s="21" t="s">
        <v>134</v>
      </c>
      <c r="C95" s="21"/>
      <c r="D95" s="32" t="s">
        <v>135</v>
      </c>
      <c r="E95" s="32"/>
      <c r="F95" s="33">
        <v>6015</v>
      </c>
      <c r="G95" s="34"/>
    </row>
    <row r="96" spans="1:7" ht="34.5" customHeight="1">
      <c r="A96" s="17">
        <v>28</v>
      </c>
      <c r="B96" s="21" t="s">
        <v>136</v>
      </c>
      <c r="C96" s="21"/>
      <c r="D96" s="32" t="s">
        <v>133</v>
      </c>
      <c r="E96" s="32"/>
      <c r="F96" s="33">
        <v>922.14</v>
      </c>
      <c r="G96" s="34"/>
    </row>
    <row r="97" spans="1:7" ht="32.25" customHeight="1">
      <c r="A97" s="17">
        <v>29</v>
      </c>
      <c r="B97" s="21" t="s">
        <v>141</v>
      </c>
      <c r="C97" s="21"/>
      <c r="D97" s="32" t="s">
        <v>142</v>
      </c>
      <c r="E97" s="32"/>
      <c r="F97" s="33">
        <v>1518.98</v>
      </c>
      <c r="G97" s="34"/>
    </row>
    <row r="98" spans="1:7" ht="33" customHeight="1">
      <c r="A98" s="17">
        <v>30</v>
      </c>
      <c r="B98" s="21" t="s">
        <v>143</v>
      </c>
      <c r="C98" s="21"/>
      <c r="D98" s="32" t="s">
        <v>142</v>
      </c>
      <c r="E98" s="32"/>
      <c r="F98" s="33">
        <v>2244.6799999999998</v>
      </c>
      <c r="G98" s="34"/>
    </row>
    <row r="99" spans="1:7" ht="32.25" customHeight="1">
      <c r="A99" s="17">
        <v>31</v>
      </c>
      <c r="B99" s="21" t="s">
        <v>144</v>
      </c>
      <c r="C99" s="21"/>
      <c r="D99" s="32" t="s">
        <v>142</v>
      </c>
      <c r="E99" s="32"/>
      <c r="F99" s="33">
        <v>1317.54</v>
      </c>
      <c r="G99" s="34"/>
    </row>
    <row r="100" spans="1:7" ht="34.5" customHeight="1">
      <c r="A100" s="17">
        <v>32</v>
      </c>
      <c r="B100" s="21" t="s">
        <v>112</v>
      </c>
      <c r="C100" s="21"/>
      <c r="D100" s="32" t="s">
        <v>142</v>
      </c>
      <c r="E100" s="32"/>
      <c r="F100" s="33">
        <v>538.44000000000005</v>
      </c>
      <c r="G100" s="34"/>
    </row>
    <row r="101" spans="1:7" ht="31.5" customHeight="1">
      <c r="A101" s="17">
        <v>33</v>
      </c>
      <c r="B101" s="21" t="s">
        <v>145</v>
      </c>
      <c r="C101" s="21"/>
      <c r="D101" s="32" t="s">
        <v>146</v>
      </c>
      <c r="E101" s="32"/>
      <c r="F101" s="33">
        <v>1287.21</v>
      </c>
      <c r="G101" s="34"/>
    </row>
    <row r="102" spans="1:7" ht="36.75" customHeight="1">
      <c r="A102" s="17">
        <v>34</v>
      </c>
      <c r="B102" s="21" t="s">
        <v>147</v>
      </c>
      <c r="C102" s="21"/>
      <c r="D102" s="32" t="s">
        <v>146</v>
      </c>
      <c r="E102" s="32"/>
      <c r="F102" s="33">
        <v>3909.33</v>
      </c>
      <c r="G102" s="34"/>
    </row>
    <row r="103" spans="1:7">
      <c r="A103" s="17">
        <v>35</v>
      </c>
      <c r="B103" s="21" t="s">
        <v>148</v>
      </c>
      <c r="C103" s="21"/>
      <c r="D103" s="32" t="s">
        <v>146</v>
      </c>
      <c r="E103" s="32"/>
      <c r="F103" s="33">
        <v>1207.8</v>
      </c>
      <c r="G103" s="34"/>
    </row>
    <row r="104" spans="1:7" ht="18.75" customHeight="1">
      <c r="A104" s="17">
        <v>36</v>
      </c>
      <c r="B104" s="21" t="s">
        <v>149</v>
      </c>
      <c r="C104" s="21"/>
      <c r="D104" s="32" t="s">
        <v>146</v>
      </c>
      <c r="E104" s="32"/>
      <c r="F104" s="33">
        <v>1207.8</v>
      </c>
      <c r="G104" s="34"/>
    </row>
    <row r="105" spans="1:7" ht="32.25" customHeight="1">
      <c r="A105" s="17">
        <v>37</v>
      </c>
      <c r="B105" s="21" t="s">
        <v>150</v>
      </c>
      <c r="C105" s="21"/>
      <c r="D105" s="32" t="s">
        <v>146</v>
      </c>
      <c r="E105" s="32"/>
      <c r="F105" s="33">
        <v>2415.59</v>
      </c>
      <c r="G105" s="34"/>
    </row>
    <row r="106" spans="1:7" ht="36" customHeight="1">
      <c r="A106" s="17">
        <v>38</v>
      </c>
      <c r="B106" s="21" t="s">
        <v>151</v>
      </c>
      <c r="C106" s="21"/>
      <c r="D106" s="32" t="s">
        <v>146</v>
      </c>
      <c r="E106" s="32"/>
      <c r="F106" s="33">
        <v>2313.9699999999998</v>
      </c>
      <c r="G106" s="34"/>
    </row>
    <row r="107" spans="1:7" ht="47.25" customHeight="1">
      <c r="A107" s="17">
        <v>39</v>
      </c>
      <c r="B107" s="21" t="s">
        <v>152</v>
      </c>
      <c r="C107" s="21"/>
      <c r="D107" s="32" t="s">
        <v>146</v>
      </c>
      <c r="E107" s="32"/>
      <c r="F107" s="33">
        <v>2755.08</v>
      </c>
      <c r="G107" s="34"/>
    </row>
    <row r="108" spans="1:7" ht="51" customHeight="1">
      <c r="A108" s="17">
        <v>40</v>
      </c>
      <c r="B108" s="21" t="s">
        <v>153</v>
      </c>
      <c r="C108" s="21"/>
      <c r="D108" s="32" t="s">
        <v>146</v>
      </c>
      <c r="E108" s="32"/>
      <c r="F108" s="33">
        <v>1439.19</v>
      </c>
      <c r="G108" s="34"/>
    </row>
    <row r="109" spans="1:7" ht="33.75" customHeight="1">
      <c r="A109" s="17">
        <v>41</v>
      </c>
      <c r="B109" s="21" t="s">
        <v>154</v>
      </c>
      <c r="C109" s="21"/>
      <c r="D109" s="32" t="s">
        <v>146</v>
      </c>
      <c r="E109" s="32"/>
      <c r="F109" s="33">
        <v>2415.59</v>
      </c>
      <c r="G109" s="34"/>
    </row>
    <row r="110" spans="1:7" ht="30.75" customHeight="1">
      <c r="A110" s="17">
        <v>42</v>
      </c>
      <c r="B110" s="21" t="s">
        <v>155</v>
      </c>
      <c r="C110" s="21"/>
      <c r="D110" s="32" t="s">
        <v>146</v>
      </c>
      <c r="E110" s="32"/>
      <c r="F110" s="33">
        <v>502.19</v>
      </c>
      <c r="G110" s="34"/>
    </row>
    <row r="111" spans="1:7" ht="20.25" customHeight="1">
      <c r="A111" s="17">
        <v>43</v>
      </c>
      <c r="B111" s="21" t="s">
        <v>156</v>
      </c>
      <c r="C111" s="21"/>
      <c r="D111" s="32" t="s">
        <v>146</v>
      </c>
      <c r="E111" s="32"/>
      <c r="F111" s="33">
        <v>553.16</v>
      </c>
      <c r="G111" s="34"/>
    </row>
    <row r="112" spans="1:7" ht="33.75" customHeight="1">
      <c r="A112" s="17">
        <v>44</v>
      </c>
      <c r="B112" s="21" t="s">
        <v>112</v>
      </c>
      <c r="C112" s="21"/>
      <c r="D112" s="32" t="s">
        <v>146</v>
      </c>
      <c r="E112" s="32"/>
      <c r="F112" s="33">
        <v>906.72</v>
      </c>
      <c r="G112" s="34"/>
    </row>
    <row r="113" spans="1:7" ht="33" customHeight="1">
      <c r="A113" s="17">
        <v>45</v>
      </c>
      <c r="B113" s="21" t="s">
        <v>157</v>
      </c>
      <c r="C113" s="21"/>
      <c r="D113" s="32" t="s">
        <v>146</v>
      </c>
      <c r="E113" s="32"/>
      <c r="F113" s="33">
        <v>453.36</v>
      </c>
      <c r="G113" s="34"/>
    </row>
    <row r="114" spans="1:7" ht="31.5" customHeight="1">
      <c r="A114" s="17">
        <v>46</v>
      </c>
      <c r="B114" s="21" t="s">
        <v>112</v>
      </c>
      <c r="C114" s="21"/>
      <c r="D114" s="32" t="s">
        <v>146</v>
      </c>
      <c r="E114" s="32"/>
      <c r="F114" s="33">
        <v>738.48</v>
      </c>
      <c r="G114" s="34"/>
    </row>
    <row r="115" spans="1:7" ht="43.5" customHeight="1">
      <c r="A115" s="17">
        <v>47</v>
      </c>
      <c r="B115" s="21" t="s">
        <v>158</v>
      </c>
      <c r="C115" s="21"/>
      <c r="D115" s="32" t="s">
        <v>159</v>
      </c>
      <c r="E115" s="32"/>
      <c r="F115" s="33">
        <v>18238</v>
      </c>
      <c r="G115" s="34"/>
    </row>
    <row r="116" spans="1:7" ht="49.5" customHeight="1">
      <c r="A116" s="17">
        <v>48</v>
      </c>
      <c r="B116" s="21" t="s">
        <v>160</v>
      </c>
      <c r="C116" s="21"/>
      <c r="D116" s="32" t="s">
        <v>159</v>
      </c>
      <c r="E116" s="32"/>
      <c r="F116" s="33">
        <v>3450.61</v>
      </c>
      <c r="G116" s="34"/>
    </row>
    <row r="117" spans="1:7" ht="35.25" customHeight="1">
      <c r="A117" s="17">
        <v>49</v>
      </c>
      <c r="B117" s="21" t="s">
        <v>161</v>
      </c>
      <c r="C117" s="21"/>
      <c r="D117" s="32" t="s">
        <v>159</v>
      </c>
      <c r="E117" s="32"/>
      <c r="F117" s="33">
        <v>3417.15</v>
      </c>
      <c r="G117" s="34"/>
    </row>
    <row r="118" spans="1:7" ht="34.5" customHeight="1">
      <c r="A118" s="17">
        <v>50</v>
      </c>
      <c r="B118" s="21" t="s">
        <v>163</v>
      </c>
      <c r="C118" s="21"/>
      <c r="D118" s="32" t="s">
        <v>162</v>
      </c>
      <c r="E118" s="32"/>
      <c r="F118" s="33">
        <v>2490.3200000000002</v>
      </c>
      <c r="G118" s="34"/>
    </row>
    <row r="119" spans="1:7" ht="36" customHeight="1">
      <c r="A119" s="17">
        <v>51</v>
      </c>
      <c r="B119" s="21" t="s">
        <v>164</v>
      </c>
      <c r="C119" s="21"/>
      <c r="D119" s="32" t="s">
        <v>162</v>
      </c>
      <c r="E119" s="32"/>
      <c r="F119" s="33">
        <v>641.70000000000005</v>
      </c>
      <c r="G119" s="34"/>
    </row>
    <row r="120" spans="1:7" ht="31.5" customHeight="1">
      <c r="A120" s="17">
        <v>52</v>
      </c>
      <c r="B120" s="21" t="s">
        <v>165</v>
      </c>
      <c r="C120" s="21"/>
      <c r="D120" s="32" t="s">
        <v>162</v>
      </c>
      <c r="E120" s="32"/>
      <c r="F120" s="33">
        <v>1553.59</v>
      </c>
      <c r="G120" s="34"/>
    </row>
    <row r="121" spans="1:7" ht="33" customHeight="1">
      <c r="A121" s="17">
        <v>53</v>
      </c>
      <c r="B121" s="21" t="s">
        <v>166</v>
      </c>
      <c r="C121" s="21"/>
      <c r="D121" s="32" t="s">
        <v>162</v>
      </c>
      <c r="E121" s="32"/>
      <c r="F121" s="33">
        <v>3107.19</v>
      </c>
      <c r="G121" s="34"/>
    </row>
    <row r="122" spans="1:7" ht="32.25" customHeight="1">
      <c r="A122" s="17">
        <v>54</v>
      </c>
      <c r="B122" s="21" t="s">
        <v>167</v>
      </c>
      <c r="C122" s="21"/>
      <c r="D122" s="32" t="s">
        <v>162</v>
      </c>
      <c r="E122" s="32"/>
      <c r="F122" s="33">
        <v>1553.59</v>
      </c>
      <c r="G122" s="34"/>
    </row>
    <row r="123" spans="1:7" ht="34.5" customHeight="1">
      <c r="A123" s="17">
        <v>55</v>
      </c>
      <c r="B123" s="21" t="s">
        <v>112</v>
      </c>
      <c r="C123" s="21"/>
      <c r="D123" s="32" t="s">
        <v>162</v>
      </c>
      <c r="E123" s="32"/>
      <c r="F123" s="33">
        <v>573.4</v>
      </c>
      <c r="G123" s="34"/>
    </row>
    <row r="124" spans="1:7" ht="34.5" customHeight="1">
      <c r="A124" s="17">
        <v>56</v>
      </c>
      <c r="B124" s="21" t="s">
        <v>168</v>
      </c>
      <c r="C124" s="21"/>
      <c r="D124" s="32" t="s">
        <v>169</v>
      </c>
      <c r="E124" s="32"/>
      <c r="F124" s="33">
        <v>3466</v>
      </c>
      <c r="G124" s="34"/>
    </row>
    <row r="125" spans="1:7" ht="33.75" customHeight="1">
      <c r="A125" s="17">
        <v>57</v>
      </c>
      <c r="B125" s="21" t="s">
        <v>170</v>
      </c>
      <c r="C125" s="21"/>
      <c r="D125" s="32" t="s">
        <v>169</v>
      </c>
      <c r="E125" s="32"/>
      <c r="F125" s="33">
        <v>184.73</v>
      </c>
      <c r="G125" s="34"/>
    </row>
    <row r="126" spans="1:7" ht="50.25" customHeight="1">
      <c r="A126" s="17">
        <v>58</v>
      </c>
      <c r="B126" s="21" t="s">
        <v>171</v>
      </c>
      <c r="C126" s="21"/>
      <c r="D126" s="32" t="s">
        <v>169</v>
      </c>
      <c r="E126" s="32"/>
      <c r="F126" s="33">
        <v>3311.49</v>
      </c>
      <c r="G126" s="34"/>
    </row>
    <row r="127" spans="1:7" ht="34.5" customHeight="1">
      <c r="A127" s="17">
        <v>59</v>
      </c>
      <c r="B127" s="21" t="s">
        <v>172</v>
      </c>
      <c r="C127" s="21"/>
      <c r="D127" s="32" t="s">
        <v>169</v>
      </c>
      <c r="E127" s="32"/>
      <c r="F127" s="33">
        <v>683.89</v>
      </c>
      <c r="G127" s="34"/>
    </row>
    <row r="128" spans="1:7" ht="31.5" customHeight="1">
      <c r="A128" s="17">
        <v>60</v>
      </c>
      <c r="B128" s="21" t="s">
        <v>173</v>
      </c>
      <c r="C128" s="21"/>
      <c r="D128" s="32" t="s">
        <v>169</v>
      </c>
      <c r="E128" s="32"/>
      <c r="F128" s="33">
        <v>341.95</v>
      </c>
      <c r="G128" s="34"/>
    </row>
    <row r="129" spans="1:7" ht="36" customHeight="1">
      <c r="A129" s="17">
        <v>61</v>
      </c>
      <c r="B129" s="21" t="s">
        <v>174</v>
      </c>
      <c r="C129" s="21"/>
      <c r="D129" s="32" t="s">
        <v>169</v>
      </c>
      <c r="E129" s="32"/>
      <c r="F129" s="33">
        <v>1367.79</v>
      </c>
      <c r="G129" s="34"/>
    </row>
    <row r="130" spans="1:7">
      <c r="A130" s="17">
        <v>62</v>
      </c>
      <c r="B130" s="21" t="s">
        <v>179</v>
      </c>
      <c r="C130" s="21"/>
      <c r="D130" s="32" t="s">
        <v>180</v>
      </c>
      <c r="E130" s="32"/>
      <c r="F130" s="33">
        <v>1654</v>
      </c>
      <c r="G130" s="34"/>
    </row>
    <row r="131" spans="1:7" ht="36.75" customHeight="1">
      <c r="A131" s="17">
        <v>63</v>
      </c>
      <c r="B131" s="21" t="s">
        <v>183</v>
      </c>
      <c r="C131" s="21"/>
      <c r="D131" s="32" t="s">
        <v>180</v>
      </c>
      <c r="E131" s="32"/>
      <c r="F131" s="33">
        <v>1638.94</v>
      </c>
      <c r="G131" s="34"/>
    </row>
    <row r="132" spans="1:7" ht="32.25" customHeight="1">
      <c r="A132" s="17">
        <v>64</v>
      </c>
      <c r="B132" s="21" t="s">
        <v>184</v>
      </c>
      <c r="C132" s="21"/>
      <c r="D132" s="32" t="s">
        <v>180</v>
      </c>
      <c r="E132" s="32"/>
      <c r="F132" s="33">
        <v>676.95</v>
      </c>
      <c r="G132" s="34"/>
    </row>
    <row r="133" spans="1:7" ht="36.75" customHeight="1">
      <c r="A133" s="17">
        <v>65</v>
      </c>
      <c r="B133" s="21" t="s">
        <v>185</v>
      </c>
      <c r="C133" s="21"/>
      <c r="D133" s="32" t="s">
        <v>180</v>
      </c>
      <c r="E133" s="32"/>
      <c r="F133" s="33">
        <v>1519.51</v>
      </c>
      <c r="G133" s="34"/>
    </row>
    <row r="134" spans="1:7" ht="37.5" customHeight="1">
      <c r="A134" s="17">
        <v>66</v>
      </c>
      <c r="B134" s="21" t="s">
        <v>186</v>
      </c>
      <c r="C134" s="21"/>
      <c r="D134" s="32" t="s">
        <v>180</v>
      </c>
      <c r="E134" s="32"/>
      <c r="F134" s="33">
        <v>1638.94</v>
      </c>
      <c r="G134" s="34"/>
    </row>
    <row r="135" spans="1:7" ht="36.75" customHeight="1">
      <c r="A135" s="17">
        <v>67</v>
      </c>
      <c r="B135" s="21" t="s">
        <v>112</v>
      </c>
      <c r="C135" s="21"/>
      <c r="D135" s="32" t="s">
        <v>180</v>
      </c>
      <c r="E135" s="32"/>
      <c r="F135" s="33">
        <v>810.12</v>
      </c>
      <c r="G135" s="34"/>
    </row>
    <row r="136" spans="1:7" ht="31.5" customHeight="1">
      <c r="A136" s="17">
        <v>68</v>
      </c>
      <c r="B136" s="21" t="s">
        <v>112</v>
      </c>
      <c r="C136" s="21"/>
      <c r="D136" s="32" t="s">
        <v>180</v>
      </c>
      <c r="E136" s="32"/>
      <c r="F136" s="33">
        <v>810.12</v>
      </c>
      <c r="G136" s="34"/>
    </row>
    <row r="137" spans="1:7" ht="31.5" customHeight="1">
      <c r="A137" s="18">
        <v>69</v>
      </c>
      <c r="B137" s="21" t="s">
        <v>190</v>
      </c>
      <c r="C137" s="21"/>
      <c r="D137" s="32" t="s">
        <v>187</v>
      </c>
      <c r="E137" s="32"/>
      <c r="F137" s="33">
        <v>460.09</v>
      </c>
      <c r="G137" s="34"/>
    </row>
    <row r="138" spans="1:7" ht="31.5" customHeight="1">
      <c r="A138" s="18">
        <v>70</v>
      </c>
      <c r="B138" s="21" t="s">
        <v>189</v>
      </c>
      <c r="C138" s="21"/>
      <c r="D138" s="32" t="s">
        <v>187</v>
      </c>
      <c r="E138" s="32"/>
      <c r="F138" s="33">
        <v>1675.04</v>
      </c>
      <c r="G138" s="34"/>
    </row>
    <row r="139" spans="1:7" ht="31.5" customHeight="1">
      <c r="A139" s="18">
        <v>71</v>
      </c>
      <c r="B139" s="21" t="s">
        <v>188</v>
      </c>
      <c r="C139" s="21"/>
      <c r="D139" s="32" t="s">
        <v>187</v>
      </c>
      <c r="E139" s="32"/>
      <c r="F139" s="33">
        <v>2448.83</v>
      </c>
      <c r="G139" s="34"/>
    </row>
    <row r="140" spans="1:7" ht="46.5" customHeight="1">
      <c r="A140" s="9"/>
      <c r="B140" s="26" t="s">
        <v>70</v>
      </c>
      <c r="C140" s="27"/>
      <c r="D140" s="28"/>
      <c r="E140" s="23"/>
      <c r="F140" s="22">
        <f>SUM(F69:G139)</f>
        <v>153475.47000000003</v>
      </c>
      <c r="G140" s="23"/>
    </row>
    <row r="142" spans="1:7">
      <c r="A142" s="1" t="s">
        <v>27</v>
      </c>
      <c r="D142" s="7">
        <f>3.4*H4*C6</f>
        <v>239785.68</v>
      </c>
      <c r="E142" s="1" t="s">
        <v>28</v>
      </c>
    </row>
    <row r="143" spans="1:7">
      <c r="A143" s="1" t="s">
        <v>29</v>
      </c>
      <c r="D143" s="7">
        <f>F147*5.3%</f>
        <v>56284.173089999997</v>
      </c>
      <c r="E143" s="1" t="s">
        <v>28</v>
      </c>
    </row>
    <row r="145" spans="1:7">
      <c r="A145" s="1" t="s">
        <v>41</v>
      </c>
    </row>
    <row r="146" spans="1:7">
      <c r="A146" s="1" t="s">
        <v>181</v>
      </c>
    </row>
    <row r="147" spans="1:7">
      <c r="B147" s="1" t="s">
        <v>40</v>
      </c>
      <c r="F147" s="7">
        <f>592698.13+469267.4</f>
        <v>1061965.53</v>
      </c>
      <c r="G147" s="1" t="s">
        <v>28</v>
      </c>
    </row>
    <row r="148" spans="1:7">
      <c r="D148" s="15"/>
    </row>
    <row r="149" spans="1:7">
      <c r="A149" s="1" t="s">
        <v>182</v>
      </c>
    </row>
    <row r="150" spans="1:7">
      <c r="B150" s="1" t="s">
        <v>39</v>
      </c>
      <c r="F150" s="7">
        <f>F64+F140+D142</f>
        <v>927842.16599999997</v>
      </c>
      <c r="G150" s="1" t="s">
        <v>28</v>
      </c>
    </row>
    <row r="152" spans="1:7" ht="30" customHeight="1">
      <c r="A152" s="1" t="s">
        <v>30</v>
      </c>
    </row>
    <row r="153" spans="1:7" ht="32.25" customHeight="1"/>
    <row r="154" spans="1:7" ht="28.5" customHeight="1">
      <c r="A154" s="8" t="s">
        <v>31</v>
      </c>
      <c r="B154" s="24" t="s">
        <v>32</v>
      </c>
      <c r="C154" s="24"/>
      <c r="D154" s="8" t="s">
        <v>33</v>
      </c>
      <c r="E154" s="24" t="s">
        <v>34</v>
      </c>
      <c r="F154" s="24"/>
      <c r="G154" s="8" t="s">
        <v>35</v>
      </c>
    </row>
    <row r="155" spans="1:7" ht="33.75" customHeight="1">
      <c r="A155" s="25" t="s">
        <v>36</v>
      </c>
      <c r="B155" s="20" t="s">
        <v>54</v>
      </c>
      <c r="C155" s="20"/>
      <c r="D155" s="10">
        <v>15</v>
      </c>
      <c r="E155" s="20" t="s">
        <v>56</v>
      </c>
      <c r="F155" s="20"/>
      <c r="G155" s="10">
        <v>15</v>
      </c>
    </row>
    <row r="156" spans="1:7" ht="43.5" customHeight="1">
      <c r="A156" s="25"/>
      <c r="B156" s="20" t="s">
        <v>42</v>
      </c>
      <c r="C156" s="20"/>
      <c r="D156" s="10">
        <v>18</v>
      </c>
      <c r="E156" s="20" t="s">
        <v>56</v>
      </c>
      <c r="F156" s="20"/>
      <c r="G156" s="10">
        <v>18</v>
      </c>
    </row>
    <row r="157" spans="1:7" ht="69" customHeight="1">
      <c r="A157" s="25"/>
      <c r="B157" s="20" t="s">
        <v>43</v>
      </c>
      <c r="C157" s="20"/>
      <c r="D157" s="10">
        <v>5</v>
      </c>
      <c r="E157" s="20" t="s">
        <v>56</v>
      </c>
      <c r="F157" s="20"/>
      <c r="G157" s="10">
        <v>5</v>
      </c>
    </row>
    <row r="158" spans="1:7" ht="37.5" customHeight="1">
      <c r="A158" s="10" t="s">
        <v>44</v>
      </c>
      <c r="B158" s="20" t="s">
        <v>45</v>
      </c>
      <c r="C158" s="20"/>
      <c r="D158" s="10"/>
      <c r="E158" s="20" t="s">
        <v>57</v>
      </c>
      <c r="F158" s="20"/>
      <c r="G158" s="10"/>
    </row>
    <row r="159" spans="1:7" ht="60" customHeight="1">
      <c r="A159" s="25" t="s">
        <v>46</v>
      </c>
      <c r="B159" s="20" t="s">
        <v>55</v>
      </c>
      <c r="C159" s="20"/>
      <c r="D159" s="10"/>
      <c r="E159" s="20" t="s">
        <v>58</v>
      </c>
      <c r="F159" s="20"/>
      <c r="G159" s="10"/>
    </row>
    <row r="160" spans="1:7" ht="57" customHeight="1">
      <c r="A160" s="25"/>
      <c r="B160" s="20" t="s">
        <v>47</v>
      </c>
      <c r="C160" s="20"/>
      <c r="D160" s="10"/>
      <c r="E160" s="20" t="s">
        <v>59</v>
      </c>
      <c r="F160" s="20"/>
      <c r="G160" s="10"/>
    </row>
    <row r="161" spans="1:7" ht="42.75" customHeight="1">
      <c r="A161" s="25"/>
      <c r="B161" s="20" t="s">
        <v>51</v>
      </c>
      <c r="C161" s="20"/>
      <c r="D161" s="10">
        <v>40</v>
      </c>
      <c r="E161" s="20" t="s">
        <v>60</v>
      </c>
      <c r="F161" s="20"/>
      <c r="G161" s="10">
        <v>40</v>
      </c>
    </row>
    <row r="162" spans="1:7" ht="56.25" customHeight="1">
      <c r="A162" s="25"/>
      <c r="B162" s="20" t="s">
        <v>52</v>
      </c>
      <c r="C162" s="20"/>
      <c r="D162" s="10">
        <v>1</v>
      </c>
      <c r="E162" s="20" t="s">
        <v>61</v>
      </c>
      <c r="F162" s="20"/>
      <c r="G162" s="10">
        <v>1</v>
      </c>
    </row>
    <row r="163" spans="1:7">
      <c r="A163" s="25"/>
      <c r="B163" s="20" t="s">
        <v>53</v>
      </c>
      <c r="C163" s="20"/>
      <c r="D163" s="10">
        <v>1</v>
      </c>
      <c r="E163" s="20" t="s">
        <v>62</v>
      </c>
      <c r="F163" s="20"/>
      <c r="G163" s="10">
        <v>1</v>
      </c>
    </row>
    <row r="164" spans="1:7">
      <c r="A164" s="25"/>
      <c r="B164" s="20" t="s">
        <v>48</v>
      </c>
      <c r="C164" s="20"/>
      <c r="D164" s="10">
        <v>1</v>
      </c>
      <c r="E164" s="20" t="s">
        <v>63</v>
      </c>
      <c r="F164" s="20"/>
      <c r="G164" s="10">
        <v>1</v>
      </c>
    </row>
    <row r="165" spans="1:7">
      <c r="A165" s="25"/>
      <c r="B165" s="20" t="s">
        <v>49</v>
      </c>
      <c r="C165" s="20"/>
      <c r="D165" s="10">
        <v>3</v>
      </c>
      <c r="E165" s="20" t="s">
        <v>58</v>
      </c>
      <c r="F165" s="20"/>
      <c r="G165" s="10">
        <v>3</v>
      </c>
    </row>
    <row r="166" spans="1:7">
      <c r="A166" s="25"/>
      <c r="B166" s="20" t="s">
        <v>50</v>
      </c>
      <c r="C166" s="20"/>
      <c r="D166" s="10">
        <v>7</v>
      </c>
      <c r="E166" s="20"/>
      <c r="F166" s="20"/>
      <c r="G166" s="10">
        <v>7</v>
      </c>
    </row>
    <row r="169" spans="1:7">
      <c r="A169" s="1" t="s">
        <v>66</v>
      </c>
      <c r="F169" s="1" t="s">
        <v>65</v>
      </c>
    </row>
    <row r="171" spans="1:7">
      <c r="A171" s="1" t="s">
        <v>69</v>
      </c>
      <c r="F17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18">
    <mergeCell ref="F137:G137"/>
    <mergeCell ref="F138:G138"/>
    <mergeCell ref="F139:G139"/>
    <mergeCell ref="D137:E137"/>
    <mergeCell ref="D138:E138"/>
    <mergeCell ref="D139:E139"/>
    <mergeCell ref="B138:C138"/>
    <mergeCell ref="B139:C139"/>
    <mergeCell ref="B137:C137"/>
    <mergeCell ref="A44:A45"/>
    <mergeCell ref="F44:F45"/>
    <mergeCell ref="G44:G45"/>
    <mergeCell ref="A46:A47"/>
    <mergeCell ref="F46:F47"/>
    <mergeCell ref="G46:G47"/>
    <mergeCell ref="A48:A49"/>
    <mergeCell ref="F48:F49"/>
    <mergeCell ref="G48:G49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C27:D27"/>
    <mergeCell ref="E27:F2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F131:G131"/>
    <mergeCell ref="F132:G132"/>
    <mergeCell ref="F133:G133"/>
    <mergeCell ref="F134:G134"/>
    <mergeCell ref="F135:G135"/>
    <mergeCell ref="F136:G136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07:G107"/>
    <mergeCell ref="F108:G108"/>
    <mergeCell ref="F109:G109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89:G89"/>
    <mergeCell ref="F90:G90"/>
    <mergeCell ref="F91:G91"/>
    <mergeCell ref="F92:G92"/>
    <mergeCell ref="F93:G93"/>
    <mergeCell ref="F94:G94"/>
    <mergeCell ref="F95:G95"/>
    <mergeCell ref="F96:G96"/>
    <mergeCell ref="F106:G106"/>
    <mergeCell ref="F81:G81"/>
    <mergeCell ref="F82:G82"/>
    <mergeCell ref="F83:G83"/>
    <mergeCell ref="F84:G84"/>
    <mergeCell ref="F85:G85"/>
    <mergeCell ref="F86:G86"/>
    <mergeCell ref="F87:G87"/>
    <mergeCell ref="F88:G88"/>
    <mergeCell ref="F73:G73"/>
    <mergeCell ref="F74:G74"/>
    <mergeCell ref="F75:G75"/>
    <mergeCell ref="F76:G76"/>
    <mergeCell ref="F77:G77"/>
    <mergeCell ref="F78:G78"/>
    <mergeCell ref="F79:G79"/>
    <mergeCell ref="F80:G80"/>
    <mergeCell ref="D131:E131"/>
    <mergeCell ref="D132:E132"/>
    <mergeCell ref="D133:E133"/>
    <mergeCell ref="D134:E134"/>
    <mergeCell ref="D135:E135"/>
    <mergeCell ref="D136:E136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89:E89"/>
    <mergeCell ref="D90:E90"/>
    <mergeCell ref="D91:E91"/>
    <mergeCell ref="D92:E92"/>
    <mergeCell ref="D93:E93"/>
    <mergeCell ref="D94:E94"/>
    <mergeCell ref="D95:E95"/>
    <mergeCell ref="D96:E96"/>
    <mergeCell ref="D106:E106"/>
    <mergeCell ref="D81:E81"/>
    <mergeCell ref="D82:E82"/>
    <mergeCell ref="D83:E83"/>
    <mergeCell ref="D84:E84"/>
    <mergeCell ref="D85:E85"/>
    <mergeCell ref="D86:E86"/>
    <mergeCell ref="D87:E87"/>
    <mergeCell ref="D88:E88"/>
    <mergeCell ref="D73:E73"/>
    <mergeCell ref="D74:E74"/>
    <mergeCell ref="D75:E75"/>
    <mergeCell ref="D76:E76"/>
    <mergeCell ref="D77:E77"/>
    <mergeCell ref="D78:E78"/>
    <mergeCell ref="D79:E79"/>
    <mergeCell ref="D80:E80"/>
    <mergeCell ref="A1:G1"/>
    <mergeCell ref="A2:G2"/>
    <mergeCell ref="A3:G3"/>
    <mergeCell ref="A4:G4"/>
    <mergeCell ref="B55:C55"/>
    <mergeCell ref="D55:E55"/>
    <mergeCell ref="F55:G55"/>
    <mergeCell ref="B58:C58"/>
    <mergeCell ref="D58:E58"/>
    <mergeCell ref="F58:G58"/>
    <mergeCell ref="B56:C56"/>
    <mergeCell ref="D56:E56"/>
    <mergeCell ref="F56:G56"/>
    <mergeCell ref="B57:C57"/>
    <mergeCell ref="D57:E57"/>
    <mergeCell ref="F57:G57"/>
    <mergeCell ref="A17:D17"/>
    <mergeCell ref="E17:F17"/>
    <mergeCell ref="A18:D18"/>
    <mergeCell ref="E18:F18"/>
    <mergeCell ref="A19:D19"/>
    <mergeCell ref="E19:F19"/>
    <mergeCell ref="A20:D20"/>
    <mergeCell ref="E20:F20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63:C63"/>
    <mergeCell ref="D63:E63"/>
    <mergeCell ref="F63:G63"/>
    <mergeCell ref="B64:C64"/>
    <mergeCell ref="D64:E64"/>
    <mergeCell ref="F64:G64"/>
    <mergeCell ref="D70:E70"/>
    <mergeCell ref="D71:E71"/>
    <mergeCell ref="D72:E72"/>
    <mergeCell ref="F70:G70"/>
    <mergeCell ref="F71:G71"/>
    <mergeCell ref="F72:G72"/>
    <mergeCell ref="B69:C69"/>
    <mergeCell ref="D69:E69"/>
    <mergeCell ref="F69:G69"/>
    <mergeCell ref="B73:C73"/>
    <mergeCell ref="B74:C74"/>
    <mergeCell ref="B75:C75"/>
    <mergeCell ref="B76:C76"/>
    <mergeCell ref="B77:C77"/>
    <mergeCell ref="B68:C68"/>
    <mergeCell ref="D68:E68"/>
    <mergeCell ref="F68:G68"/>
    <mergeCell ref="B70:C70"/>
    <mergeCell ref="B71:C71"/>
    <mergeCell ref="B72:C72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99:C99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34:C134"/>
    <mergeCell ref="B135:C135"/>
    <mergeCell ref="B136:C136"/>
    <mergeCell ref="E164:F164"/>
    <mergeCell ref="F140:G140"/>
    <mergeCell ref="B154:C154"/>
    <mergeCell ref="E154:F154"/>
    <mergeCell ref="A155:A157"/>
    <mergeCell ref="B155:C155"/>
    <mergeCell ref="E155:F155"/>
    <mergeCell ref="B156:C156"/>
    <mergeCell ref="E156:F156"/>
    <mergeCell ref="B157:C157"/>
    <mergeCell ref="E157:F157"/>
    <mergeCell ref="B140:C140"/>
    <mergeCell ref="D140:E140"/>
    <mergeCell ref="B158:C158"/>
    <mergeCell ref="E158:F158"/>
    <mergeCell ref="A159:A166"/>
    <mergeCell ref="B159:C159"/>
    <mergeCell ref="E159:F159"/>
    <mergeCell ref="B160:C160"/>
    <mergeCell ref="E160:F160"/>
    <mergeCell ref="B161:C161"/>
    <mergeCell ref="E161:F161"/>
    <mergeCell ref="B165:C165"/>
    <mergeCell ref="E165:F165"/>
    <mergeCell ref="B166:C166"/>
    <mergeCell ref="E166:F166"/>
    <mergeCell ref="B162:C162"/>
    <mergeCell ref="E162:F162"/>
    <mergeCell ref="B163:C163"/>
    <mergeCell ref="E163:F163"/>
    <mergeCell ref="B164:C164"/>
  </mergeCells>
  <pageMargins left="0.2" right="0.2" top="0.47" bottom="0.1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2015-03-10T13:53:47Z</dcterms:modified>
</cp:coreProperties>
</file>