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9" i="11"/>
  <c r="D95" s="1"/>
  <c r="E43"/>
  <c r="D43"/>
  <c r="B42"/>
  <c r="B41"/>
  <c r="B40"/>
  <c r="B39"/>
  <c r="B38"/>
  <c r="B37"/>
  <c r="B36"/>
  <c r="B35"/>
  <c r="C6"/>
  <c r="F55" s="1"/>
  <c r="F49" l="1"/>
  <c r="F52"/>
  <c r="D94"/>
  <c r="F50"/>
  <c r="F53"/>
  <c r="F56"/>
  <c r="F51"/>
  <c r="F92"/>
  <c r="F57" l="1"/>
  <c r="F102" s="1"/>
</calcChain>
</file>

<file path=xl/sharedStrings.xml><?xml version="1.0" encoding="utf-8"?>
<sst xmlns="http://schemas.openxmlformats.org/spreadsheetml/2006/main" count="190" uniqueCount="151">
  <si>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</si>
  <si>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</si>
  <si>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</si>
  <si>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</si>
  <si>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</si>
  <si>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</si>
  <si>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</si>
  <si>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</si>
  <si>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</si>
  <si>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</si>
  <si>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</si>
  <si>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</si>
  <si>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</si>
  <si>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</si>
  <si>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</si>
  <si>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</si>
  <si>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</si>
  <si>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</si>
  <si>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</si>
  <si>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</si>
  <si>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</si>
  <si>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</si>
  <si>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</si>
  <si>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</si>
  <si>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</si>
  <si>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</si>
  <si>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</si>
  <si>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</si>
  <si>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</si>
  <si>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</si>
  <si>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</si>
  <si>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</si>
  <si>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</si>
  <si>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</si>
  <si>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</si>
  <si>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</si>
  <si>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</si>
  <si>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</si>
  <si>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</si>
  <si>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</si>
  <si>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</si>
  <si>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</si>
  <si>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</si>
  <si>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</si>
  <si>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</si>
  <si>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</si>
  <si>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</si>
  <si>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</si>
  <si>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</si>
  <si>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</si>
  <si>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</si>
  <si>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</si>
  <si>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</si>
  <si>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</si>
  <si>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</si>
  <si>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</si>
  <si>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</si>
  <si>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</si>
  <si>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</si>
  <si>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</si>
  <si>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</si>
  <si>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</si>
  <si>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</si>
  <si>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</si>
  <si>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</si>
  <si>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</si>
  <si>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</si>
  <si>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</si>
  <si>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</si>
  <si>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</si>
  <si>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</si>
  <si>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 по улице Гаврилова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</si>
  <si>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</si>
  <si>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</si>
  <si>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</si>
  <si>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</si>
  <si>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</si>
  <si>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</si>
  <si>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</si>
  <si>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</si>
  <si>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</si>
  <si>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</si>
  <si>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</si>
  <si>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</si>
  <si>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</si>
  <si>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</si>
  <si>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</si>
  <si>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</si>
  <si>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</si>
  <si>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</si>
  <si>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</si>
  <si>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</si>
  <si>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</si>
  <si>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</si>
  <si>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</si>
  <si>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</si>
  <si>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</si>
  <si>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28.05.2013г.</t>
  </si>
  <si>
    <t xml:space="preserve">31 от 14.01.2009г. </t>
  </si>
  <si>
    <t>01.04.2011г.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</si>
  <si>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</si>
  <si>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</si>
  <si>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</si>
  <si>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</si>
  <si>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</si>
  <si>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Январь</t>
  </si>
  <si>
    <t>Остекление 1-ого подъезда</t>
  </si>
  <si>
    <t>Ремонт лежака отопления в подвале</t>
  </si>
  <si>
    <t>Февраль</t>
  </si>
  <si>
    <t>Ремонт электропроводки в подъезде</t>
  </si>
  <si>
    <t>Очистка крыши от снега и сосулек</t>
  </si>
  <si>
    <t>Ремонт дверного полотна, установка замка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</si>
  <si>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</si>
  <si>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</si>
  <si>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</si>
  <si>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ХВ кв.43</t>
  </si>
  <si>
    <t>Апрель</t>
  </si>
  <si>
    <t>Перекрытие затворов, открытие дренажей</t>
  </si>
  <si>
    <t>Май</t>
  </si>
  <si>
    <t>Ремонт вентиля ХВ кв.62</t>
  </si>
  <si>
    <t>Ремонт кровли</t>
  </si>
  <si>
    <t>Ремонт щита этажного</t>
  </si>
  <si>
    <t>Ремонт кладки стен кв.97</t>
  </si>
  <si>
    <t>Июнь</t>
  </si>
  <si>
    <t>Ремонт стояка канализации кв.82</t>
  </si>
  <si>
    <t>Ремонт освещения площадок</t>
  </si>
  <si>
    <t>Установка досок объявлений</t>
  </si>
  <si>
    <t>Июль</t>
  </si>
  <si>
    <t>Замена стояка канализации кв.36</t>
  </si>
  <si>
    <t>Замена стояка отопления кв.27</t>
  </si>
  <si>
    <t>Август</t>
  </si>
  <si>
    <t>Замена участка стояка канализации в подвале</t>
  </si>
  <si>
    <t>Восстановление перегордки между дым.каналами</t>
  </si>
  <si>
    <t>Заполнение системы отопления</t>
  </si>
  <si>
    <t>Октябрь</t>
  </si>
  <si>
    <t>Замена участка лежака отопления в подвале</t>
  </si>
  <si>
    <t>Наладка системы отопления кв.71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</si>
  <si>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</si>
  <si>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</si>
  <si>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</si>
  <si>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</si>
  <si>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</si>
  <si>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стояка канализации кв.55</t>
  </si>
  <si>
    <t>Ноябрь</t>
  </si>
  <si>
    <t>Замена врезки ХВ кв.65</t>
  </si>
  <si>
    <t>Замена стояка отопления кв.29,32,35</t>
  </si>
  <si>
    <t>Декабрь</t>
  </si>
  <si>
    <t>Замена стояка канализации кв.32</t>
  </si>
  <si>
    <t>Замена участка стояка и лежака отопления в подвале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</si>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</sst>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107" workbookViewId="0">
      <selection activeCell="B107" sqref="B107:C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71</v>
      </c>
      <c r="B3" s="29"/>
      <c r="C3" s="29"/>
      <c r="D3" s="29"/>
      <c r="E3" s="29"/>
      <c r="F3" s="29"/>
      <c r="G3" s="29"/>
    </row>
    <row r="4" spans="1:8">
      <c r="A4" s="29" t="s">
        <v>104</v>
      </c>
      <c r="B4" s="29"/>
      <c r="C4" s="29"/>
      <c r="D4" s="29"/>
      <c r="E4" s="29"/>
      <c r="F4" s="29"/>
      <c r="G4" s="29"/>
      <c r="H4" s="11">
        <v>12</v>
      </c>
    </row>
    <row r="5" spans="1:8" ht="11.25" customHeight="1"/>
    <row r="6" spans="1:8">
      <c r="A6" s="1" t="s">
        <v>6</v>
      </c>
      <c r="C6" s="2">
        <f>D7+D8</f>
        <v>4514.2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4514.2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100</v>
      </c>
    </row>
    <row r="12" spans="1:8">
      <c r="A12" s="1" t="s">
        <v>79</v>
      </c>
      <c r="E12" s="1">
        <v>82.4</v>
      </c>
      <c r="F12" s="1" t="s">
        <v>2</v>
      </c>
    </row>
    <row r="13" spans="1:8">
      <c r="A13" s="1" t="s">
        <v>80</v>
      </c>
      <c r="B13" s="1">
        <v>1248</v>
      </c>
      <c r="C13" s="1" t="s">
        <v>2</v>
      </c>
    </row>
    <row r="14" spans="1:8">
      <c r="A14" s="1" t="s">
        <v>81</v>
      </c>
      <c r="D14" s="1">
        <v>3500</v>
      </c>
      <c r="E14" s="1" t="s">
        <v>2</v>
      </c>
    </row>
    <row r="16" spans="1:8">
      <c r="A16" s="1" t="s">
        <v>82</v>
      </c>
    </row>
    <row r="17" spans="1:6">
      <c r="A17" s="30" t="s">
        <v>83</v>
      </c>
      <c r="B17" s="30"/>
      <c r="C17" s="30"/>
      <c r="D17" s="30"/>
      <c r="E17" s="30" t="s">
        <v>84</v>
      </c>
      <c r="F17" s="30"/>
    </row>
    <row r="18" spans="1:6">
      <c r="A18" s="31" t="s">
        <v>85</v>
      </c>
      <c r="B18" s="31"/>
      <c r="C18" s="31"/>
      <c r="D18" s="31"/>
      <c r="E18" s="30" t="s">
        <v>100</v>
      </c>
      <c r="F18" s="30"/>
    </row>
    <row r="19" spans="1:6">
      <c r="A19" s="31" t="s">
        <v>86</v>
      </c>
      <c r="B19" s="31"/>
      <c r="C19" s="31"/>
      <c r="D19" s="31"/>
      <c r="E19" s="30" t="s">
        <v>99</v>
      </c>
      <c r="F19" s="30"/>
    </row>
    <row r="20" spans="1:6">
      <c r="A20" s="31" t="s">
        <v>87</v>
      </c>
      <c r="B20" s="31"/>
      <c r="C20" s="31"/>
      <c r="D20" s="31"/>
      <c r="E20" s="30" t="s">
        <v>97</v>
      </c>
      <c r="F20" s="30"/>
    </row>
    <row r="22" spans="1:6">
      <c r="A22" s="1" t="s">
        <v>88</v>
      </c>
    </row>
    <row r="23" spans="1:6" ht="31.5" customHeight="1">
      <c r="A23" s="32" t="s">
        <v>89</v>
      </c>
      <c r="B23" s="32"/>
      <c r="C23" s="32" t="s">
        <v>90</v>
      </c>
      <c r="D23" s="32"/>
      <c r="E23" s="32" t="s">
        <v>91</v>
      </c>
      <c r="F23" s="32"/>
    </row>
    <row r="24" spans="1:6">
      <c r="A24" s="13" t="s">
        <v>92</v>
      </c>
      <c r="B24" s="13"/>
      <c r="C24" s="30">
        <v>100</v>
      </c>
      <c r="D24" s="30"/>
      <c r="E24" s="30">
        <v>100</v>
      </c>
      <c r="F24" s="30"/>
    </row>
    <row r="25" spans="1:6">
      <c r="A25" s="13" t="s">
        <v>93</v>
      </c>
      <c r="B25" s="13"/>
      <c r="C25" s="30">
        <v>73</v>
      </c>
      <c r="D25" s="30"/>
      <c r="E25" s="30">
        <v>80</v>
      </c>
      <c r="F25" s="30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137</v>
      </c>
      <c r="D30" s="14">
        <v>13.66</v>
      </c>
      <c r="E30" s="1" t="s">
        <v>96</v>
      </c>
    </row>
    <row r="31" spans="1:6">
      <c r="B31" s="1" t="s">
        <v>138</v>
      </c>
      <c r="D31" s="1">
        <v>12.08</v>
      </c>
      <c r="E31" s="1" t="s">
        <v>96</v>
      </c>
    </row>
    <row r="32" spans="1:6">
      <c r="B32" s="1" t="s">
        <v>139</v>
      </c>
      <c r="D32" s="1">
        <v>2.95</v>
      </c>
      <c r="E32" s="1" t="s">
        <v>96</v>
      </c>
    </row>
    <row r="33" spans="1:10" ht="27" customHeight="1">
      <c r="A33" s="1" t="s">
        <v>1</v>
      </c>
    </row>
    <row r="34" spans="1:10" ht="98.25" customHeight="1">
      <c r="A34" s="15" t="s">
        <v>3</v>
      </c>
      <c r="B34" s="17" t="s">
        <v>113</v>
      </c>
      <c r="C34" s="17" t="s">
        <v>114</v>
      </c>
      <c r="D34" s="15" t="s">
        <v>101</v>
      </c>
      <c r="E34" s="19" t="s">
        <v>4</v>
      </c>
      <c r="F34" s="41"/>
      <c r="G34" s="41"/>
      <c r="H34" s="16"/>
      <c r="I34" s="16"/>
      <c r="J34" s="16"/>
    </row>
    <row r="35" spans="1:10">
      <c r="A35" s="33" t="s">
        <v>37</v>
      </c>
      <c r="B35" s="4">
        <f>D35/C35</f>
        <v>71261.027118644066</v>
      </c>
      <c r="C35" s="5">
        <v>2.95</v>
      </c>
      <c r="D35" s="5">
        <v>210220.03</v>
      </c>
      <c r="E35" s="5">
        <v>303.85000000000002</v>
      </c>
      <c r="F35" s="42"/>
      <c r="G35" s="42"/>
    </row>
    <row r="36" spans="1:10">
      <c r="A36" s="34"/>
      <c r="B36" s="4">
        <f>D36/C36</f>
        <v>74146.98697068404</v>
      </c>
      <c r="C36" s="5">
        <v>3.07</v>
      </c>
      <c r="D36" s="5">
        <v>227631.25</v>
      </c>
      <c r="E36" s="5">
        <v>7414.05</v>
      </c>
      <c r="F36" s="42"/>
      <c r="G36" s="42"/>
    </row>
    <row r="37" spans="1:10">
      <c r="A37" s="33" t="s">
        <v>38</v>
      </c>
      <c r="B37" s="4">
        <f t="shared" ref="B37:B42" si="0">D37/C37</f>
        <v>363.70002129726993</v>
      </c>
      <c r="C37" s="5">
        <v>1502.54</v>
      </c>
      <c r="D37" s="5">
        <v>546473.82999999996</v>
      </c>
      <c r="E37" s="5">
        <v>366.56</v>
      </c>
      <c r="F37" s="42"/>
      <c r="G37" s="42"/>
    </row>
    <row r="38" spans="1:10">
      <c r="A38" s="34"/>
      <c r="B38" s="4">
        <f t="shared" si="0"/>
        <v>233.47009012891857</v>
      </c>
      <c r="C38" s="5">
        <v>1577.74</v>
      </c>
      <c r="D38" s="5">
        <v>368355.1</v>
      </c>
      <c r="E38" s="5"/>
      <c r="F38" s="42"/>
      <c r="G38" s="42"/>
    </row>
    <row r="39" spans="1:10" ht="16.5" customHeight="1">
      <c r="A39" s="33" t="s">
        <v>102</v>
      </c>
      <c r="B39" s="4">
        <f t="shared" si="0"/>
        <v>5289.3071342200728</v>
      </c>
      <c r="C39" s="5">
        <v>16.54</v>
      </c>
      <c r="D39" s="5">
        <v>87485.14</v>
      </c>
      <c r="E39" s="5">
        <v>142.11000000000001</v>
      </c>
      <c r="F39" s="42"/>
      <c r="G39" s="42"/>
    </row>
    <row r="40" spans="1:10">
      <c r="A40" s="34"/>
      <c r="B40" s="4">
        <f t="shared" si="0"/>
        <v>5227.9636887608067</v>
      </c>
      <c r="C40" s="5">
        <v>17.350000000000001</v>
      </c>
      <c r="D40" s="5">
        <v>90705.17</v>
      </c>
      <c r="E40" s="5">
        <v>286.06</v>
      </c>
      <c r="F40" s="42"/>
      <c r="G40" s="42"/>
    </row>
    <row r="41" spans="1:10" ht="16.5" customHeight="1">
      <c r="A41" s="33" t="s">
        <v>103</v>
      </c>
      <c r="B41" s="4">
        <f t="shared" si="0"/>
        <v>5253.8185907046482</v>
      </c>
      <c r="C41" s="5">
        <v>26.68</v>
      </c>
      <c r="D41" s="5">
        <v>140171.88</v>
      </c>
      <c r="E41" s="5">
        <v>229.24</v>
      </c>
      <c r="F41" s="42"/>
      <c r="G41" s="42"/>
    </row>
    <row r="42" spans="1:10">
      <c r="A42" s="34"/>
      <c r="B42" s="4">
        <f t="shared" si="0"/>
        <v>4960.0086206896549</v>
      </c>
      <c r="C42" s="5">
        <v>26.68</v>
      </c>
      <c r="D42" s="5">
        <v>132333.03</v>
      </c>
      <c r="E42" s="5">
        <v>439.89</v>
      </c>
      <c r="F42" s="42"/>
      <c r="G42" s="42"/>
    </row>
    <row r="43" spans="1:10">
      <c r="A43" s="3" t="s">
        <v>68</v>
      </c>
      <c r="B43" s="4"/>
      <c r="C43" s="5"/>
      <c r="D43" s="5">
        <f>SUM(D35:D42)</f>
        <v>1803375.43</v>
      </c>
      <c r="E43" s="5">
        <f>SUM(E35:E42)</f>
        <v>9181.76</v>
      </c>
      <c r="F43" s="43"/>
      <c r="G43" s="43"/>
    </row>
    <row r="44" spans="1:10" ht="12.75" customHeight="1"/>
    <row r="45" spans="1:10" ht="16.5" customHeight="1"/>
    <row r="46" spans="1:10" ht="27.75" customHeight="1">
      <c r="A46" s="1" t="s">
        <v>7</v>
      </c>
    </row>
    <row r="47" spans="1:10" ht="15.75" customHeight="1"/>
    <row r="48" spans="1:10" ht="61.5" customHeight="1">
      <c r="A48" s="8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34.5" customHeight="1">
      <c r="A49" s="8">
        <v>1</v>
      </c>
      <c r="B49" s="22" t="s">
        <v>149</v>
      </c>
      <c r="C49" s="22"/>
      <c r="D49" s="23" t="s">
        <v>12</v>
      </c>
      <c r="E49" s="23"/>
      <c r="F49" s="24">
        <f>0.58*H4*C6</f>
        <v>31418.831999999995</v>
      </c>
      <c r="G49" s="24"/>
    </row>
    <row r="50" spans="1:7" ht="36.75" customHeight="1">
      <c r="A50" s="8">
        <v>2</v>
      </c>
      <c r="B50" s="22" t="s">
        <v>13</v>
      </c>
      <c r="C50" s="22"/>
      <c r="D50" s="23" t="s">
        <v>12</v>
      </c>
      <c r="E50" s="23"/>
      <c r="F50" s="24">
        <f>1.82*H4*C6</f>
        <v>98590.127999999997</v>
      </c>
      <c r="G50" s="24"/>
    </row>
    <row r="51" spans="1:7" ht="18.75" customHeight="1">
      <c r="A51" s="12">
        <v>3</v>
      </c>
      <c r="B51" s="22" t="s">
        <v>14</v>
      </c>
      <c r="C51" s="22"/>
      <c r="D51" s="23" t="s">
        <v>15</v>
      </c>
      <c r="E51" s="23"/>
      <c r="F51" s="24">
        <f>0.16*H4*C6</f>
        <v>8667.2639999999992</v>
      </c>
      <c r="G51" s="24"/>
    </row>
    <row r="52" spans="1:7" ht="67.5" customHeight="1">
      <c r="A52" s="12">
        <v>4</v>
      </c>
      <c r="B52" s="22" t="s">
        <v>16</v>
      </c>
      <c r="C52" s="22"/>
      <c r="D52" s="25" t="s">
        <v>150</v>
      </c>
      <c r="E52" s="26"/>
      <c r="F52" s="24">
        <f>0.84*H4*C6</f>
        <v>45503.135999999999</v>
      </c>
      <c r="G52" s="24"/>
    </row>
    <row r="53" spans="1:7" ht="60" customHeight="1">
      <c r="A53" s="12">
        <v>5</v>
      </c>
      <c r="B53" s="22" t="s">
        <v>17</v>
      </c>
      <c r="C53" s="22"/>
      <c r="D53" s="23" t="s">
        <v>18</v>
      </c>
      <c r="E53" s="23"/>
      <c r="F53" s="24">
        <f>1.11*H4*C6</f>
        <v>60129.144</v>
      </c>
      <c r="G53" s="24"/>
    </row>
    <row r="54" spans="1:7" ht="30.75" customHeight="1">
      <c r="A54" s="12">
        <v>6</v>
      </c>
      <c r="B54" s="22" t="s">
        <v>19</v>
      </c>
      <c r="C54" s="22"/>
      <c r="D54" s="23" t="s">
        <v>64</v>
      </c>
      <c r="E54" s="23"/>
      <c r="F54" s="24"/>
      <c r="G54" s="24"/>
    </row>
    <row r="55" spans="1:7" ht="29.25" customHeight="1">
      <c r="A55" s="12">
        <v>7</v>
      </c>
      <c r="B55" s="22" t="s">
        <v>20</v>
      </c>
      <c r="C55" s="22"/>
      <c r="D55" s="23" t="s">
        <v>64</v>
      </c>
      <c r="E55" s="23"/>
      <c r="F55" s="24">
        <f>2.35*7*C6</f>
        <v>74258.59</v>
      </c>
      <c r="G55" s="24"/>
    </row>
    <row r="56" spans="1:7" ht="45" customHeight="1">
      <c r="A56" s="12">
        <v>8</v>
      </c>
      <c r="B56" s="22" t="s">
        <v>21</v>
      </c>
      <c r="C56" s="22"/>
      <c r="D56" s="23" t="s">
        <v>72</v>
      </c>
      <c r="E56" s="23"/>
      <c r="F56" s="24">
        <f>0.28*H4*C6</f>
        <v>15167.712000000001</v>
      </c>
      <c r="G56" s="24"/>
    </row>
    <row r="57" spans="1:7" ht="31.5" customHeight="1">
      <c r="A57" s="8"/>
      <c r="B57" s="22" t="s">
        <v>22</v>
      </c>
      <c r="C57" s="22"/>
      <c r="D57" s="23"/>
      <c r="E57" s="23"/>
      <c r="F57" s="24">
        <f>SUM(F49:G56)</f>
        <v>333734.80599999998</v>
      </c>
      <c r="G57" s="24"/>
    </row>
    <row r="58" spans="1:7" ht="26.25" customHeight="1"/>
    <row r="59" spans="1:7" ht="16.5" customHeight="1">
      <c r="A59" s="1" t="s">
        <v>23</v>
      </c>
    </row>
    <row r="60" spans="1:7" ht="10.5" customHeight="1"/>
    <row r="61" spans="1:7" ht="46.5" customHeight="1">
      <c r="A61" s="8" t="s">
        <v>8</v>
      </c>
      <c r="B61" s="23" t="s">
        <v>24</v>
      </c>
      <c r="C61" s="23"/>
      <c r="D61" s="25" t="s">
        <v>25</v>
      </c>
      <c r="E61" s="26"/>
      <c r="F61" s="25" t="s">
        <v>26</v>
      </c>
      <c r="G61" s="26"/>
    </row>
    <row r="62" spans="1:7">
      <c r="A62" s="8">
        <v>1</v>
      </c>
      <c r="B62" s="27" t="s">
        <v>106</v>
      </c>
      <c r="C62" s="27"/>
      <c r="D62" s="28" t="s">
        <v>105</v>
      </c>
      <c r="E62" s="28"/>
      <c r="F62" s="20">
        <v>1253</v>
      </c>
      <c r="G62" s="21"/>
    </row>
    <row r="63" spans="1:7" ht="33" customHeight="1">
      <c r="A63" s="10">
        <v>2</v>
      </c>
      <c r="B63" s="27" t="s">
        <v>107</v>
      </c>
      <c r="C63" s="27"/>
      <c r="D63" s="28" t="s">
        <v>108</v>
      </c>
      <c r="E63" s="28"/>
      <c r="F63" s="20">
        <v>4918.3500000000004</v>
      </c>
      <c r="G63" s="21"/>
    </row>
    <row r="64" spans="1:7" ht="36" customHeight="1">
      <c r="A64" s="18">
        <v>3</v>
      </c>
      <c r="B64" s="27" t="s">
        <v>109</v>
      </c>
      <c r="C64" s="27"/>
      <c r="D64" s="28" t="s">
        <v>108</v>
      </c>
      <c r="E64" s="28"/>
      <c r="F64" s="20">
        <v>1106.32</v>
      </c>
      <c r="G64" s="21"/>
    </row>
    <row r="65" spans="1:7" ht="31.5" customHeight="1">
      <c r="A65" s="18">
        <v>4</v>
      </c>
      <c r="B65" s="27" t="s">
        <v>110</v>
      </c>
      <c r="C65" s="27"/>
      <c r="D65" s="28" t="s">
        <v>108</v>
      </c>
      <c r="E65" s="28"/>
      <c r="F65" s="20">
        <v>798.96</v>
      </c>
      <c r="G65" s="21"/>
    </row>
    <row r="66" spans="1:7" ht="35.25" customHeight="1">
      <c r="A66" s="18">
        <v>5</v>
      </c>
      <c r="B66" s="27" t="s">
        <v>111</v>
      </c>
      <c r="C66" s="27"/>
      <c r="D66" s="28" t="s">
        <v>112</v>
      </c>
      <c r="E66" s="28"/>
      <c r="F66" s="20">
        <v>2022</v>
      </c>
      <c r="G66" s="21"/>
    </row>
    <row r="67" spans="1:7" ht="34.5" customHeight="1">
      <c r="A67" s="18">
        <v>6</v>
      </c>
      <c r="B67" s="27" t="s">
        <v>110</v>
      </c>
      <c r="C67" s="27"/>
      <c r="D67" s="28" t="s">
        <v>112</v>
      </c>
      <c r="E67" s="28"/>
      <c r="F67" s="20">
        <v>6013.14</v>
      </c>
      <c r="G67" s="21"/>
    </row>
    <row r="68" spans="1:7" ht="33" customHeight="1">
      <c r="A68" s="18">
        <v>7</v>
      </c>
      <c r="B68" s="27" t="s">
        <v>110</v>
      </c>
      <c r="C68" s="27"/>
      <c r="D68" s="28" t="s">
        <v>112</v>
      </c>
      <c r="E68" s="28"/>
      <c r="F68" s="20">
        <v>6013.14</v>
      </c>
      <c r="G68" s="21"/>
    </row>
    <row r="69" spans="1:7">
      <c r="A69" s="18">
        <v>8</v>
      </c>
      <c r="B69" s="27" t="s">
        <v>115</v>
      </c>
      <c r="C69" s="27"/>
      <c r="D69" s="28" t="s">
        <v>116</v>
      </c>
      <c r="E69" s="28"/>
      <c r="F69" s="20">
        <v>1771.28</v>
      </c>
      <c r="G69" s="21"/>
    </row>
    <row r="70" spans="1:7" ht="33.75" customHeight="1">
      <c r="A70" s="18">
        <v>9</v>
      </c>
      <c r="B70" s="27" t="s">
        <v>117</v>
      </c>
      <c r="C70" s="27"/>
      <c r="D70" s="28" t="s">
        <v>118</v>
      </c>
      <c r="E70" s="28"/>
      <c r="F70" s="20">
        <v>373.24</v>
      </c>
      <c r="G70" s="21"/>
    </row>
    <row r="71" spans="1:7">
      <c r="A71" s="18">
        <v>10</v>
      </c>
      <c r="B71" s="27" t="s">
        <v>119</v>
      </c>
      <c r="C71" s="27"/>
      <c r="D71" s="28" t="s">
        <v>118</v>
      </c>
      <c r="E71" s="28"/>
      <c r="F71" s="20">
        <v>1882.33</v>
      </c>
      <c r="G71" s="21"/>
    </row>
    <row r="72" spans="1:7">
      <c r="A72" s="18">
        <v>11</v>
      </c>
      <c r="B72" s="27" t="s">
        <v>120</v>
      </c>
      <c r="C72" s="27"/>
      <c r="D72" s="28" t="s">
        <v>118</v>
      </c>
      <c r="E72" s="28"/>
      <c r="F72" s="20">
        <v>126046</v>
      </c>
      <c r="G72" s="21"/>
    </row>
    <row r="73" spans="1:7">
      <c r="A73" s="18">
        <v>12</v>
      </c>
      <c r="B73" s="27" t="s">
        <v>121</v>
      </c>
      <c r="C73" s="27"/>
      <c r="D73" s="28" t="s">
        <v>118</v>
      </c>
      <c r="E73" s="28"/>
      <c r="F73" s="20">
        <v>520.32000000000005</v>
      </c>
      <c r="G73" s="21"/>
    </row>
    <row r="74" spans="1:7">
      <c r="A74" s="18">
        <v>13</v>
      </c>
      <c r="B74" s="27" t="s">
        <v>122</v>
      </c>
      <c r="C74" s="27"/>
      <c r="D74" s="28" t="s">
        <v>123</v>
      </c>
      <c r="E74" s="28"/>
      <c r="F74" s="20">
        <v>8015</v>
      </c>
      <c r="G74" s="21"/>
    </row>
    <row r="75" spans="1:7" ht="33.75" customHeight="1">
      <c r="A75" s="18">
        <v>14</v>
      </c>
      <c r="B75" s="27" t="s">
        <v>124</v>
      </c>
      <c r="C75" s="27"/>
      <c r="D75" s="28" t="s">
        <v>123</v>
      </c>
      <c r="E75" s="28"/>
      <c r="F75" s="20">
        <v>952.16</v>
      </c>
      <c r="G75" s="21"/>
    </row>
    <row r="76" spans="1:7" ht="37.5" customHeight="1">
      <c r="A76" s="18">
        <v>15</v>
      </c>
      <c r="B76" s="27" t="s">
        <v>125</v>
      </c>
      <c r="C76" s="27"/>
      <c r="D76" s="28" t="s">
        <v>123</v>
      </c>
      <c r="E76" s="28"/>
      <c r="F76" s="20">
        <v>2273.98</v>
      </c>
      <c r="G76" s="21"/>
    </row>
    <row r="77" spans="1:7" ht="33.75" customHeight="1">
      <c r="A77" s="18">
        <v>16</v>
      </c>
      <c r="B77" s="27" t="s">
        <v>126</v>
      </c>
      <c r="C77" s="27"/>
      <c r="D77" s="28" t="s">
        <v>127</v>
      </c>
      <c r="E77" s="28"/>
      <c r="F77" s="20">
        <v>2806</v>
      </c>
      <c r="G77" s="21"/>
    </row>
    <row r="78" spans="1:7" ht="36" customHeight="1">
      <c r="A78" s="18">
        <v>17</v>
      </c>
      <c r="B78" s="27" t="s">
        <v>128</v>
      </c>
      <c r="C78" s="27"/>
      <c r="D78" s="28" t="s">
        <v>127</v>
      </c>
      <c r="E78" s="28"/>
      <c r="F78" s="20">
        <v>2988.48</v>
      </c>
      <c r="G78" s="21"/>
    </row>
    <row r="79" spans="1:7" ht="34.5" customHeight="1">
      <c r="A79" s="18">
        <v>18</v>
      </c>
      <c r="B79" s="27" t="s">
        <v>129</v>
      </c>
      <c r="C79" s="27"/>
      <c r="D79" s="28" t="s">
        <v>130</v>
      </c>
      <c r="E79" s="28"/>
      <c r="F79" s="20">
        <v>1447.59</v>
      </c>
      <c r="G79" s="21"/>
    </row>
    <row r="80" spans="1:7" ht="33" customHeight="1">
      <c r="A80" s="18">
        <v>19</v>
      </c>
      <c r="B80" s="27" t="s">
        <v>131</v>
      </c>
      <c r="C80" s="27"/>
      <c r="D80" s="28" t="s">
        <v>130</v>
      </c>
      <c r="E80" s="28"/>
      <c r="F80" s="20">
        <v>4988.84</v>
      </c>
      <c r="G80" s="21"/>
    </row>
    <row r="81" spans="1:7" ht="54.75" customHeight="1">
      <c r="A81" s="18">
        <v>20</v>
      </c>
      <c r="B81" s="27" t="s">
        <v>132</v>
      </c>
      <c r="C81" s="27"/>
      <c r="D81" s="28" t="s">
        <v>130</v>
      </c>
      <c r="E81" s="28"/>
      <c r="F81" s="20">
        <v>466.52</v>
      </c>
      <c r="G81" s="21"/>
    </row>
    <row r="82" spans="1:7" ht="34.5" customHeight="1">
      <c r="A82" s="18">
        <v>21</v>
      </c>
      <c r="B82" s="27" t="s">
        <v>133</v>
      </c>
      <c r="C82" s="27"/>
      <c r="D82" s="28" t="s">
        <v>134</v>
      </c>
      <c r="E82" s="28"/>
      <c r="F82" s="20">
        <v>287.85000000000002</v>
      </c>
      <c r="G82" s="21"/>
    </row>
    <row r="83" spans="1:7" ht="34.5" customHeight="1">
      <c r="A83" s="18">
        <v>22</v>
      </c>
      <c r="B83" s="27" t="s">
        <v>135</v>
      </c>
      <c r="C83" s="27"/>
      <c r="D83" s="28" t="s">
        <v>134</v>
      </c>
      <c r="E83" s="28"/>
      <c r="F83" s="20">
        <v>4891.2299999999996</v>
      </c>
      <c r="G83" s="21"/>
    </row>
    <row r="84" spans="1:7" ht="39" customHeight="1">
      <c r="A84" s="18">
        <v>23</v>
      </c>
      <c r="B84" s="27" t="s">
        <v>136</v>
      </c>
      <c r="C84" s="27"/>
      <c r="D84" s="28" t="s">
        <v>134</v>
      </c>
      <c r="E84" s="28"/>
      <c r="F84" s="20">
        <v>368.4</v>
      </c>
      <c r="G84" s="21"/>
    </row>
    <row r="85" spans="1:7" ht="34.5" customHeight="1">
      <c r="A85" s="18">
        <v>24</v>
      </c>
      <c r="B85" s="27" t="s">
        <v>125</v>
      </c>
      <c r="C85" s="27"/>
      <c r="D85" s="28" t="s">
        <v>134</v>
      </c>
      <c r="E85" s="28"/>
      <c r="F85" s="20">
        <v>468.28</v>
      </c>
      <c r="G85" s="21"/>
    </row>
    <row r="86" spans="1:7" ht="32.25" customHeight="1">
      <c r="A86" s="18">
        <v>25</v>
      </c>
      <c r="B86" s="27" t="s">
        <v>142</v>
      </c>
      <c r="C86" s="27"/>
      <c r="D86" s="28" t="s">
        <v>143</v>
      </c>
      <c r="E86" s="28"/>
      <c r="F86" s="20">
        <v>1666.79</v>
      </c>
      <c r="G86" s="21"/>
    </row>
    <row r="87" spans="1:7">
      <c r="A87" s="18">
        <v>26</v>
      </c>
      <c r="B87" s="27" t="s">
        <v>144</v>
      </c>
      <c r="C87" s="27"/>
      <c r="D87" s="28" t="s">
        <v>143</v>
      </c>
      <c r="E87" s="28"/>
      <c r="F87" s="20">
        <v>1463.38</v>
      </c>
      <c r="G87" s="21"/>
    </row>
    <row r="88" spans="1:7">
      <c r="A88" s="18">
        <v>27</v>
      </c>
      <c r="B88" s="27" t="s">
        <v>121</v>
      </c>
      <c r="C88" s="27"/>
      <c r="D88" s="28" t="s">
        <v>143</v>
      </c>
      <c r="E88" s="28"/>
      <c r="F88" s="20">
        <v>587.29</v>
      </c>
      <c r="G88" s="21"/>
    </row>
    <row r="89" spans="1:7" ht="34.5" customHeight="1">
      <c r="A89" s="18">
        <v>28</v>
      </c>
      <c r="B89" s="27" t="s">
        <v>145</v>
      </c>
      <c r="C89" s="27"/>
      <c r="D89" s="28" t="s">
        <v>146</v>
      </c>
      <c r="E89" s="28"/>
      <c r="F89" s="20">
        <v>17021</v>
      </c>
      <c r="G89" s="21"/>
    </row>
    <row r="90" spans="1:7" ht="30.75" customHeight="1">
      <c r="A90" s="18">
        <v>29</v>
      </c>
      <c r="B90" s="27" t="s">
        <v>147</v>
      </c>
      <c r="C90" s="27"/>
      <c r="D90" s="28" t="s">
        <v>146</v>
      </c>
      <c r="E90" s="28"/>
      <c r="F90" s="20">
        <v>4877.3900000000003</v>
      </c>
      <c r="G90" s="21"/>
    </row>
    <row r="91" spans="1:7" ht="50.25" customHeight="1">
      <c r="A91" s="18">
        <v>30</v>
      </c>
      <c r="B91" s="27" t="s">
        <v>148</v>
      </c>
      <c r="C91" s="27"/>
      <c r="D91" s="28" t="s">
        <v>146</v>
      </c>
      <c r="E91" s="28"/>
      <c r="F91" s="20">
        <v>5959.21</v>
      </c>
      <c r="G91" s="21"/>
    </row>
    <row r="92" spans="1:7" ht="28.5" customHeight="1">
      <c r="A92" s="8"/>
      <c r="B92" s="39" t="s">
        <v>70</v>
      </c>
      <c r="C92" s="40"/>
      <c r="D92" s="25"/>
      <c r="E92" s="26"/>
      <c r="F92" s="37">
        <f>SUM(F62:G91)</f>
        <v>214247.47000000006</v>
      </c>
      <c r="G92" s="26"/>
    </row>
    <row r="94" spans="1:7">
      <c r="A94" s="1" t="s">
        <v>27</v>
      </c>
      <c r="D94" s="6">
        <f>3.4*H4*C6</f>
        <v>184179.36</v>
      </c>
      <c r="E94" s="1" t="s">
        <v>28</v>
      </c>
    </row>
    <row r="95" spans="1:7">
      <c r="A95" s="1" t="s">
        <v>29</v>
      </c>
      <c r="D95" s="6">
        <f>F99*5.3%</f>
        <v>37328.203689999995</v>
      </c>
      <c r="E95" s="1" t="s">
        <v>28</v>
      </c>
    </row>
    <row r="97" spans="1:7">
      <c r="A97" s="1" t="s">
        <v>41</v>
      </c>
    </row>
    <row r="98" spans="1:7">
      <c r="A98" s="1" t="s">
        <v>140</v>
      </c>
    </row>
    <row r="99" spans="1:7">
      <c r="B99" s="1" t="s">
        <v>40</v>
      </c>
      <c r="F99" s="6">
        <f>369983.94+334321.79</f>
        <v>704305.73</v>
      </c>
      <c r="G99" s="1" t="s">
        <v>28</v>
      </c>
    </row>
    <row r="100" spans="1:7">
      <c r="F100" s="6"/>
    </row>
    <row r="101" spans="1:7">
      <c r="A101" s="1" t="s">
        <v>141</v>
      </c>
    </row>
    <row r="102" spans="1:7">
      <c r="B102" s="1" t="s">
        <v>39</v>
      </c>
      <c r="F102" s="6">
        <f>F57+F92+D94</f>
        <v>732161.63600000006</v>
      </c>
      <c r="G102" s="1" t="s">
        <v>28</v>
      </c>
    </row>
    <row r="105" spans="1:7">
      <c r="A105" s="1" t="s">
        <v>30</v>
      </c>
    </row>
    <row r="107" spans="1:7" ht="76.5">
      <c r="A107" s="7" t="s">
        <v>31</v>
      </c>
      <c r="B107" s="38" t="s">
        <v>32</v>
      </c>
      <c r="C107" s="38"/>
      <c r="D107" s="7" t="s">
        <v>33</v>
      </c>
      <c r="E107" s="38" t="s">
        <v>34</v>
      </c>
      <c r="F107" s="38"/>
      <c r="G107" s="7" t="s">
        <v>35</v>
      </c>
    </row>
    <row r="108" spans="1:7" ht="27.75" customHeight="1">
      <c r="A108" s="35" t="s">
        <v>36</v>
      </c>
      <c r="B108" s="36" t="s">
        <v>54</v>
      </c>
      <c r="C108" s="36"/>
      <c r="D108" s="9">
        <v>13</v>
      </c>
      <c r="E108" s="36" t="s">
        <v>56</v>
      </c>
      <c r="F108" s="36"/>
      <c r="G108" s="9">
        <v>13</v>
      </c>
    </row>
    <row r="109" spans="1:7" ht="24.75" customHeight="1">
      <c r="A109" s="35"/>
      <c r="B109" s="36" t="s">
        <v>42</v>
      </c>
      <c r="C109" s="36"/>
      <c r="D109" s="9">
        <v>5</v>
      </c>
      <c r="E109" s="36" t="s">
        <v>56</v>
      </c>
      <c r="F109" s="36"/>
      <c r="G109" s="9">
        <v>5</v>
      </c>
    </row>
    <row r="110" spans="1:7" ht="27.75" customHeight="1">
      <c r="A110" s="35"/>
      <c r="B110" s="36" t="s">
        <v>43</v>
      </c>
      <c r="C110" s="36"/>
      <c r="D110" s="9">
        <v>1</v>
      </c>
      <c r="E110" s="36" t="s">
        <v>56</v>
      </c>
      <c r="F110" s="36"/>
      <c r="G110" s="9">
        <v>1</v>
      </c>
    </row>
    <row r="111" spans="1:7" ht="27" customHeight="1">
      <c r="A111" s="9" t="s">
        <v>44</v>
      </c>
      <c r="B111" s="36" t="s">
        <v>45</v>
      </c>
      <c r="C111" s="36"/>
      <c r="D111" s="9"/>
      <c r="E111" s="36" t="s">
        <v>57</v>
      </c>
      <c r="F111" s="36"/>
      <c r="G111" s="9"/>
    </row>
    <row r="112" spans="1:7" ht="39.75" customHeight="1">
      <c r="A112" s="35" t="s">
        <v>46</v>
      </c>
      <c r="B112" s="36" t="s">
        <v>55</v>
      </c>
      <c r="C112" s="36"/>
      <c r="D112" s="9">
        <v>4</v>
      </c>
      <c r="E112" s="36" t="s">
        <v>58</v>
      </c>
      <c r="F112" s="36"/>
      <c r="G112" s="9">
        <v>4</v>
      </c>
    </row>
    <row r="113" spans="1:7" ht="68.25" customHeight="1">
      <c r="A113" s="35"/>
      <c r="B113" s="36" t="s">
        <v>47</v>
      </c>
      <c r="C113" s="36"/>
      <c r="D113" s="9"/>
      <c r="E113" s="36" t="s">
        <v>59</v>
      </c>
      <c r="F113" s="36"/>
      <c r="G113" s="9"/>
    </row>
    <row r="114" spans="1:7" ht="28.5" customHeight="1">
      <c r="A114" s="35"/>
      <c r="B114" s="36" t="s">
        <v>51</v>
      </c>
      <c r="C114" s="36"/>
      <c r="D114" s="9">
        <v>29</v>
      </c>
      <c r="E114" s="36" t="s">
        <v>60</v>
      </c>
      <c r="F114" s="36"/>
      <c r="G114" s="9">
        <v>29</v>
      </c>
    </row>
    <row r="115" spans="1:7" ht="52.5" customHeight="1">
      <c r="A115" s="35"/>
      <c r="B115" s="36" t="s">
        <v>52</v>
      </c>
      <c r="C115" s="36"/>
      <c r="D115" s="9"/>
      <c r="E115" s="36" t="s">
        <v>61</v>
      </c>
      <c r="F115" s="36"/>
      <c r="G115" s="9"/>
    </row>
    <row r="116" spans="1:7" ht="26.25" customHeight="1">
      <c r="A116" s="35"/>
      <c r="B116" s="36" t="s">
        <v>53</v>
      </c>
      <c r="C116" s="36"/>
      <c r="D116" s="9"/>
      <c r="E116" s="36" t="s">
        <v>62</v>
      </c>
      <c r="F116" s="36"/>
      <c r="G116" s="9"/>
    </row>
    <row r="117" spans="1:7" ht="39" customHeight="1">
      <c r="A117" s="35"/>
      <c r="B117" s="36" t="s">
        <v>48</v>
      </c>
      <c r="C117" s="36"/>
      <c r="D117" s="9"/>
      <c r="E117" s="36" t="s">
        <v>63</v>
      </c>
      <c r="F117" s="36"/>
      <c r="G117" s="9"/>
    </row>
    <row r="118" spans="1:7" ht="28.5" customHeight="1">
      <c r="A118" s="35"/>
      <c r="B118" s="36" t="s">
        <v>49</v>
      </c>
      <c r="C118" s="36"/>
      <c r="D118" s="9"/>
      <c r="E118" s="36" t="s">
        <v>58</v>
      </c>
      <c r="F118" s="36"/>
      <c r="G118" s="9"/>
    </row>
    <row r="119" spans="1:7">
      <c r="A119" s="35"/>
      <c r="B119" s="36" t="s">
        <v>50</v>
      </c>
      <c r="C119" s="36"/>
      <c r="D119" s="9">
        <v>2</v>
      </c>
      <c r="E119" s="36"/>
      <c r="F119" s="36"/>
      <c r="G119" s="9">
        <v>2</v>
      </c>
    </row>
    <row r="122" spans="1:7">
      <c r="A122" s="1" t="s">
        <v>66</v>
      </c>
      <c r="F122" s="1" t="s">
        <v>65</v>
      </c>
    </row>
    <row r="124" spans="1:7">
      <c r="A124" s="1" t="s">
        <v>69</v>
      </c>
      <c r="F12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5">
    <mergeCell ref="E111:F111"/>
    <mergeCell ref="F92:G92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92:C92"/>
    <mergeCell ref="D92:E9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A112:A119"/>
    <mergeCell ref="B112:C11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11:C111"/>
    <mergeCell ref="B78:C78"/>
    <mergeCell ref="B79:C79"/>
    <mergeCell ref="B69:C69"/>
    <mergeCell ref="B70:C70"/>
    <mergeCell ref="B71:C71"/>
    <mergeCell ref="B72:C72"/>
    <mergeCell ref="B73:C73"/>
    <mergeCell ref="B74:C74"/>
    <mergeCell ref="B64:C64"/>
    <mergeCell ref="B65:C65"/>
    <mergeCell ref="B66:C66"/>
    <mergeCell ref="B67:C67"/>
    <mergeCell ref="B68:C68"/>
    <mergeCell ref="B75:C75"/>
    <mergeCell ref="B76:C76"/>
    <mergeCell ref="B77:C77"/>
    <mergeCell ref="G35:G36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G37:G38"/>
    <mergeCell ref="G39:G40"/>
    <mergeCell ref="A23:B23"/>
    <mergeCell ref="C23:D23"/>
    <mergeCell ref="E23:F23"/>
    <mergeCell ref="C24:D24"/>
    <mergeCell ref="E24:F24"/>
    <mergeCell ref="C25:D25"/>
    <mergeCell ref="E25:F25"/>
    <mergeCell ref="A41:A42"/>
    <mergeCell ref="F41:F42"/>
    <mergeCell ref="A35:A36"/>
    <mergeCell ref="F35:F36"/>
    <mergeCell ref="A37:A38"/>
    <mergeCell ref="F37:F38"/>
    <mergeCell ref="A39:A40"/>
    <mergeCell ref="F39:F40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D76:E76"/>
    <mergeCell ref="D77:E77"/>
    <mergeCell ref="D78:E78"/>
    <mergeCell ref="D79:E79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F88:G88"/>
    <mergeCell ref="F89:G89"/>
    <mergeCell ref="F90:G90"/>
    <mergeCell ref="F91:G91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F67:G67"/>
    <mergeCell ref="F68:G68"/>
    <mergeCell ref="F69:G69"/>
    <mergeCell ref="F70:G70"/>
    <mergeCell ref="F71:G71"/>
    <mergeCell ref="F80:G80"/>
    <mergeCell ref="D89:E89"/>
    <mergeCell ref="D90:E90"/>
    <mergeCell ref="D91:E91"/>
    <mergeCell ref="F72:G72"/>
    <mergeCell ref="F73:G73"/>
    <mergeCell ref="F74:G74"/>
    <mergeCell ref="F75:G75"/>
    <mergeCell ref="F76:G76"/>
    <mergeCell ref="F77:G77"/>
    <mergeCell ref="F78:G78"/>
    <mergeCell ref="F79:G79"/>
    <mergeCell ref="F81:G81"/>
    <mergeCell ref="F82:G82"/>
    <mergeCell ref="F83:G83"/>
    <mergeCell ref="F84:G84"/>
    <mergeCell ref="F85:G85"/>
    <mergeCell ref="F86:G86"/>
    <mergeCell ref="F87:G87"/>
    <mergeCell ref="F64:G64"/>
    <mergeCell ref="F65:G65"/>
    <mergeCell ref="F66:G66"/>
    <mergeCell ref="B54:C54"/>
    <mergeCell ref="D54:E54"/>
    <mergeCell ref="F54:G54"/>
    <mergeCell ref="G41:G42"/>
    <mergeCell ref="B61:C61"/>
    <mergeCell ref="D61:E61"/>
    <mergeCell ref="F61:G61"/>
    <mergeCell ref="B62:C62"/>
    <mergeCell ref="B63:C63"/>
    <mergeCell ref="B56:C56"/>
    <mergeCell ref="D56:E56"/>
    <mergeCell ref="F56:G56"/>
    <mergeCell ref="B57:C57"/>
    <mergeCell ref="D57:E57"/>
    <mergeCell ref="F57:G57"/>
    <mergeCell ref="D62:E62"/>
    <mergeCell ref="D63:E63"/>
    <mergeCell ref="F62:G62"/>
    <mergeCell ref="F63:G63"/>
  </mergeCells>
  <pageMargins left="0.2" right="0.2" top="0.47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2015-03-04T06:30:04Z</dcterms:modified>
</cp:coreProperties>
</file>