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5"/>
  <c r="F52"/>
  <c r="F50"/>
  <c r="D76"/>
  <c r="E42"/>
  <c r="D42"/>
  <c r="B41"/>
  <c r="B40"/>
  <c r="B39"/>
  <c r="B38"/>
  <c r="B37"/>
  <c r="B36"/>
  <c r="B35"/>
  <c r="B34"/>
  <c r="C6"/>
  <c r="G42" l="1"/>
  <c r="F48"/>
  <c r="F51"/>
  <c r="F49"/>
  <c r="F73"/>
  <c r="F53" l="1"/>
  <c r="F83" s="1"/>
</calcChain>
</file>

<file path=xl/sharedStrings.xml><?xml version="1.0" encoding="utf-8"?>
<sst xmlns="http://schemas.openxmlformats.org/spreadsheetml/2006/main" count="157" uniqueCount="131">
  <si>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</si>
  <si>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</si>
  <si>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</si>
  <si>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</si>
  <si>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</si>
  <si>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</si>
  <si>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</si>
  <si>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</si>
  <si>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</si>
  <si>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</si>
  <si>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</si>
  <si>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</si>
  <si>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</si>
  <si>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</si>
  <si>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</si>
  <si>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</si>
  <si>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</si>
  <si>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</si>
  <si>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</si>
  <si>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</si>
  <si>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</si>
  <si>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</si>
  <si>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</si>
  <si>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</si>
  <si>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</si>
  <si>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</si>
  <si>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</si>
  <si>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</si>
  <si>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</si>
  <si>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</si>
  <si>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</si>
  <si>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</si>
  <si>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</si>
  <si>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</si>
  <si>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</si>
  <si>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</si>
  <si>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</si>
  <si>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</si>
  <si>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</si>
  <si>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</si>
  <si>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</si>
  <si>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</si>
  <si>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</si>
  <si>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</si>
  <si>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</si>
  <si>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</si>
  <si>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</si>
  <si>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</si>
  <si>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</si>
  <si>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</si>
  <si>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</si>
  <si>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</si>
  <si>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</si>
  <si>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</si>
  <si>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</si>
  <si>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</si>
  <si>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</si>
  <si>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</si>
  <si>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</si>
  <si>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</si>
  <si>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</si>
  <si>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</si>
  <si>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</si>
  <si>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</si>
  <si>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</si>
  <si>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</si>
  <si>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30 по улице Котовского 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</si>
  <si>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</si>
  <si>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</si>
  <si>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</si>
  <si>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</si>
  <si>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</si>
  <si>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</si>
  <si>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</si>
  <si>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</si>
  <si>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</si>
  <si>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</si>
  <si>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</si>
  <si>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</si>
  <si>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</si>
  <si>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</si>
  <si>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</si>
  <si>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</si>
  <si>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</si>
  <si>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</si>
  <si>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</si>
  <si>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</si>
  <si>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</si>
  <si>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</si>
  <si>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43 от 16.01.2009г.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</si>
  <si>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</si>
  <si>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</si>
  <si>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</si>
  <si>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</si>
  <si>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</si>
  <si>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</si>
  <si>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</si>
  <si>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</si>
  <si>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кровли от сосулек, снега</t>
  </si>
  <si>
    <t>Январь</t>
  </si>
  <si>
    <t>Ремонт лежака отопления на чердаке</t>
  </si>
  <si>
    <t>Февраль</t>
  </si>
  <si>
    <t>кв.22 ремонт системы отопления</t>
  </si>
  <si>
    <t>Апрель</t>
  </si>
  <si>
    <t>кв.22 замена стояка отопления, наладка системы отопления</t>
  </si>
  <si>
    <t xml:space="preserve">кв.22 замена стояка отопления  </t>
  </si>
  <si>
    <t>кв.20 замена участка стояка отопления, наладка системы отопления</t>
  </si>
  <si>
    <t>Ремонт освещения площадок, замена выключателя</t>
  </si>
  <si>
    <t>Май</t>
  </si>
  <si>
    <t>Прочистка и ремонт стояка канализации</t>
  </si>
  <si>
    <t>Июнь</t>
  </si>
  <si>
    <t>кв.22, 24 ремонт стояков отопления с выходом на чердак</t>
  </si>
  <si>
    <t>Сентябрь</t>
  </si>
  <si>
    <t>Заполнение системы отопления</t>
  </si>
  <si>
    <t>Установка дверей металлических в 3-х подъездах</t>
  </si>
  <si>
    <t>Ноябрь</t>
  </si>
  <si>
    <t xml:space="preserve">кв.20 замена участка стояка отопления </t>
  </si>
  <si>
    <t>Октябрь</t>
  </si>
  <si>
    <t>Заполнение системы отопления, наладка циркуляции</t>
  </si>
  <si>
    <t>Очистка кровли от мусора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</si>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</sst>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80" workbookViewId="0">
      <selection activeCell="A105" sqref="A10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2" t="s">
        <v>0</v>
      </c>
      <c r="B1" s="32"/>
      <c r="C1" s="32"/>
      <c r="D1" s="32"/>
      <c r="E1" s="32"/>
      <c r="F1" s="32"/>
      <c r="G1" s="32"/>
    </row>
    <row r="2" spans="1:8">
      <c r="A2" s="32" t="s">
        <v>5</v>
      </c>
      <c r="B2" s="32"/>
      <c r="C2" s="32"/>
      <c r="D2" s="32"/>
      <c r="E2" s="32"/>
      <c r="F2" s="32"/>
      <c r="G2" s="32"/>
    </row>
    <row r="3" spans="1:8">
      <c r="A3" s="32" t="s">
        <v>66</v>
      </c>
      <c r="B3" s="32"/>
      <c r="C3" s="32"/>
      <c r="D3" s="32"/>
      <c r="E3" s="32"/>
      <c r="F3" s="32"/>
      <c r="G3" s="32"/>
    </row>
    <row r="4" spans="1:8">
      <c r="A4" s="32" t="s">
        <v>97</v>
      </c>
      <c r="B4" s="32"/>
      <c r="C4" s="32"/>
      <c r="D4" s="32"/>
      <c r="E4" s="32"/>
      <c r="F4" s="32"/>
      <c r="G4" s="32"/>
      <c r="H4" s="11">
        <v>12</v>
      </c>
    </row>
    <row r="5" spans="1:8" ht="11.25" customHeight="1"/>
    <row r="6" spans="1:8">
      <c r="A6" s="1" t="s">
        <v>6</v>
      </c>
      <c r="C6" s="3">
        <f>D7+D8</f>
        <v>1371.6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1371.6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140.80000000000001</v>
      </c>
      <c r="F12" s="1" t="s">
        <v>2</v>
      </c>
    </row>
    <row r="13" spans="1:8">
      <c r="A13" s="1" t="s">
        <v>74</v>
      </c>
      <c r="B13" s="1">
        <v>646</v>
      </c>
      <c r="C13" s="1" t="s">
        <v>2</v>
      </c>
    </row>
    <row r="14" spans="1:8">
      <c r="A14" s="1" t="s">
        <v>75</v>
      </c>
      <c r="D14" s="1">
        <v>1980</v>
      </c>
      <c r="E14" s="1" t="s">
        <v>2</v>
      </c>
    </row>
    <row r="16" spans="1:8">
      <c r="A16" s="1" t="s">
        <v>76</v>
      </c>
    </row>
    <row r="17" spans="1:6">
      <c r="A17" s="36" t="s">
        <v>77</v>
      </c>
      <c r="B17" s="36"/>
      <c r="C17" s="36"/>
      <c r="D17" s="36"/>
      <c r="E17" s="36" t="s">
        <v>78</v>
      </c>
      <c r="F17" s="36"/>
    </row>
    <row r="18" spans="1:6">
      <c r="A18" s="37" t="s">
        <v>79</v>
      </c>
      <c r="B18" s="37"/>
      <c r="C18" s="37"/>
      <c r="D18" s="37"/>
      <c r="E18" s="36" t="s">
        <v>90</v>
      </c>
      <c r="F18" s="36"/>
    </row>
    <row r="20" spans="1:6">
      <c r="A20" s="1" t="s">
        <v>80</v>
      </c>
    </row>
    <row r="21" spans="1:6" ht="31.5" customHeight="1">
      <c r="A21" s="38" t="s">
        <v>81</v>
      </c>
      <c r="B21" s="38"/>
      <c r="C21" s="38" t="s">
        <v>82</v>
      </c>
      <c r="D21" s="38"/>
      <c r="E21" s="38" t="s">
        <v>83</v>
      </c>
      <c r="F21" s="38"/>
    </row>
    <row r="22" spans="1:6">
      <c r="A22" s="13" t="s">
        <v>84</v>
      </c>
      <c r="B22" s="13"/>
      <c r="C22" s="36">
        <v>32</v>
      </c>
      <c r="D22" s="36"/>
      <c r="E22" s="36">
        <v>30</v>
      </c>
      <c r="F22" s="36"/>
    </row>
    <row r="23" spans="1:6">
      <c r="A23" s="13" t="s">
        <v>85</v>
      </c>
      <c r="B23" s="13"/>
      <c r="C23" s="36">
        <v>7</v>
      </c>
      <c r="D23" s="36"/>
      <c r="E23" s="36">
        <v>7</v>
      </c>
      <c r="F23" s="36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120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121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1.75" customHeight="1">
      <c r="A32" s="1" t="s">
        <v>1</v>
      </c>
    </row>
    <row r="33" spans="1:10" ht="98.25" customHeight="1">
      <c r="A33" s="14" t="s">
        <v>3</v>
      </c>
      <c r="B33" s="18" t="s">
        <v>122</v>
      </c>
      <c r="C33" s="18" t="s">
        <v>123</v>
      </c>
      <c r="D33" s="14" t="s">
        <v>91</v>
      </c>
      <c r="E33" s="15" t="s">
        <v>4</v>
      </c>
      <c r="F33" s="19" t="s">
        <v>126</v>
      </c>
      <c r="G33" s="19" t="s">
        <v>127</v>
      </c>
      <c r="H33" s="2"/>
      <c r="I33" s="2"/>
      <c r="J33" s="2"/>
    </row>
    <row r="34" spans="1:10">
      <c r="A34" s="39" t="s">
        <v>34</v>
      </c>
      <c r="B34" s="5">
        <f>D34/C34</f>
        <v>19200.843648208469</v>
      </c>
      <c r="C34" s="6">
        <v>3.07</v>
      </c>
      <c r="D34" s="6">
        <v>58946.59</v>
      </c>
      <c r="E34" s="6">
        <v>-742.94</v>
      </c>
      <c r="F34" s="43">
        <v>110474.66</v>
      </c>
      <c r="G34" s="44">
        <f>D34+D35+E34+E35-F34</f>
        <v>4112.9599999999919</v>
      </c>
    </row>
    <row r="35" spans="1:10">
      <c r="A35" s="40"/>
      <c r="B35" s="5">
        <f>D35/C35</f>
        <v>17422.035820895522</v>
      </c>
      <c r="C35" s="6">
        <v>3.35</v>
      </c>
      <c r="D35" s="6">
        <v>58363.82</v>
      </c>
      <c r="E35" s="6">
        <v>-1979.85</v>
      </c>
      <c r="F35" s="43"/>
      <c r="G35" s="45"/>
    </row>
    <row r="36" spans="1:10">
      <c r="A36" s="39" t="s">
        <v>35</v>
      </c>
      <c r="B36" s="5">
        <f t="shared" ref="B36:B41" si="0">D36/C36</f>
        <v>124.00792272491032</v>
      </c>
      <c r="C36" s="6">
        <v>1577.74</v>
      </c>
      <c r="D36" s="6">
        <v>195652.26</v>
      </c>
      <c r="E36" s="6">
        <v>27452.62</v>
      </c>
      <c r="F36" s="43">
        <v>372071.92</v>
      </c>
      <c r="G36" s="44">
        <f t="shared" ref="G36" si="1">D36+D37+E36+E37-F36</f>
        <v>24839.830000000016</v>
      </c>
    </row>
    <row r="37" spans="1:10">
      <c r="A37" s="40"/>
      <c r="B37" s="5">
        <f t="shared" si="0"/>
        <v>98.977164399241474</v>
      </c>
      <c r="C37" s="6">
        <v>1756.03</v>
      </c>
      <c r="D37" s="6">
        <v>173806.87</v>
      </c>
      <c r="E37" s="6"/>
      <c r="F37" s="43"/>
      <c r="G37" s="45"/>
    </row>
    <row r="38" spans="1:10" ht="16.5" customHeight="1">
      <c r="A38" s="39" t="s">
        <v>92</v>
      </c>
      <c r="B38" s="5">
        <f t="shared" si="0"/>
        <v>1665.8305475504321</v>
      </c>
      <c r="C38" s="6">
        <v>17.350000000000001</v>
      </c>
      <c r="D38" s="6">
        <v>28902.16</v>
      </c>
      <c r="E38" s="6">
        <v>-145.74</v>
      </c>
      <c r="F38" s="43">
        <v>59289.52</v>
      </c>
      <c r="G38" s="44">
        <f t="shared" ref="G38" si="2">D38+D39+E38+E39-F38</f>
        <v>994.55000000000291</v>
      </c>
    </row>
    <row r="39" spans="1:10">
      <c r="A39" s="40"/>
      <c r="B39" s="5">
        <f t="shared" si="0"/>
        <v>1640.3969901401142</v>
      </c>
      <c r="C39" s="6">
        <v>19.27</v>
      </c>
      <c r="D39" s="6">
        <v>31610.45</v>
      </c>
      <c r="E39" s="6">
        <v>-82.8</v>
      </c>
      <c r="F39" s="43"/>
      <c r="G39" s="45"/>
    </row>
    <row r="40" spans="1:10" ht="16.5" customHeight="1">
      <c r="A40" s="39" t="s">
        <v>93</v>
      </c>
      <c r="B40" s="5">
        <f t="shared" si="0"/>
        <v>1648.5161169415294</v>
      </c>
      <c r="C40" s="6">
        <v>26.68</v>
      </c>
      <c r="D40" s="6">
        <v>43982.41</v>
      </c>
      <c r="E40" s="6">
        <v>-224.12</v>
      </c>
      <c r="F40" s="43">
        <v>88182.64</v>
      </c>
      <c r="G40" s="44">
        <f t="shared" ref="G40" si="3">D40+D41+E40+E41-F40</f>
        <v>1451.9700000000012</v>
      </c>
    </row>
    <row r="41" spans="1:10">
      <c r="A41" s="40"/>
      <c r="B41" s="5">
        <f t="shared" si="0"/>
        <v>1623.0800988002823</v>
      </c>
      <c r="C41" s="6">
        <v>28.34</v>
      </c>
      <c r="D41" s="6">
        <v>45998.09</v>
      </c>
      <c r="E41" s="6">
        <v>-121.77</v>
      </c>
      <c r="F41" s="43"/>
      <c r="G41" s="45"/>
    </row>
    <row r="42" spans="1:10">
      <c r="A42" s="4" t="s">
        <v>63</v>
      </c>
      <c r="B42" s="5"/>
      <c r="C42" s="6"/>
      <c r="D42" s="6">
        <f>SUM(D34:D41)</f>
        <v>637262.65</v>
      </c>
      <c r="E42" s="6">
        <f>SUM(E34:E41)</f>
        <v>24155.399999999998</v>
      </c>
      <c r="F42" s="6">
        <f t="shared" ref="F42:G42" si="4">SUM(F34:F41)</f>
        <v>630018.74</v>
      </c>
      <c r="G42" s="6">
        <f t="shared" si="4"/>
        <v>31399.310000000012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1" t="s">
        <v>9</v>
      </c>
      <c r="C47" s="22"/>
      <c r="D47" s="31" t="s">
        <v>10</v>
      </c>
      <c r="E47" s="22"/>
      <c r="F47" s="31" t="s">
        <v>11</v>
      </c>
      <c r="G47" s="22"/>
    </row>
    <row r="48" spans="1:10" ht="44.25" customHeight="1">
      <c r="A48" s="9">
        <v>1</v>
      </c>
      <c r="B48" s="33" t="s">
        <v>95</v>
      </c>
      <c r="C48" s="33"/>
      <c r="D48" s="34" t="s">
        <v>12</v>
      </c>
      <c r="E48" s="34"/>
      <c r="F48" s="35">
        <f>0.58*H4*C6</f>
        <v>9546.3359999999975</v>
      </c>
      <c r="G48" s="35"/>
    </row>
    <row r="49" spans="1:7" ht="31.5" customHeight="1">
      <c r="A49" s="9">
        <v>2</v>
      </c>
      <c r="B49" s="33" t="s">
        <v>13</v>
      </c>
      <c r="C49" s="33"/>
      <c r="D49" s="34" t="s">
        <v>12</v>
      </c>
      <c r="E49" s="34"/>
      <c r="F49" s="35">
        <f>1.82*H4*C6</f>
        <v>29955.743999999999</v>
      </c>
      <c r="G49" s="35"/>
    </row>
    <row r="50" spans="1:7">
      <c r="A50" s="12">
        <v>3</v>
      </c>
      <c r="B50" s="33" t="s">
        <v>14</v>
      </c>
      <c r="C50" s="33"/>
      <c r="D50" s="34" t="s">
        <v>15</v>
      </c>
      <c r="E50" s="34"/>
      <c r="F50" s="35">
        <f>0.17*H4*C6</f>
        <v>2798.0639999999999</v>
      </c>
      <c r="G50" s="35"/>
    </row>
    <row r="51" spans="1:7" ht="70.5" customHeight="1">
      <c r="A51" s="12">
        <v>4</v>
      </c>
      <c r="B51" s="33" t="s">
        <v>16</v>
      </c>
      <c r="C51" s="33"/>
      <c r="D51" s="31" t="s">
        <v>96</v>
      </c>
      <c r="E51" s="22"/>
      <c r="F51" s="35">
        <f>0.84*H4*C6</f>
        <v>13825.727999999999</v>
      </c>
      <c r="G51" s="35"/>
    </row>
    <row r="52" spans="1:7" ht="64.5" customHeight="1">
      <c r="A52" s="12">
        <v>5</v>
      </c>
      <c r="B52" s="33" t="s">
        <v>17</v>
      </c>
      <c r="C52" s="33"/>
      <c r="D52" s="34" t="s">
        <v>18</v>
      </c>
      <c r="E52" s="34"/>
      <c r="F52" s="35">
        <f>1.37*H4*C6</f>
        <v>22549.103999999999</v>
      </c>
      <c r="G52" s="35"/>
    </row>
    <row r="53" spans="1:7" ht="31.5" customHeight="1">
      <c r="A53" s="9"/>
      <c r="B53" s="33" t="s">
        <v>19</v>
      </c>
      <c r="C53" s="33"/>
      <c r="D53" s="34"/>
      <c r="E53" s="34"/>
      <c r="F53" s="35">
        <f>SUM(F48:G52)</f>
        <v>78674.975999999995</v>
      </c>
      <c r="G53" s="35"/>
    </row>
    <row r="55" spans="1:7">
      <c r="A55" s="1" t="s">
        <v>20</v>
      </c>
    </row>
    <row r="57" spans="1:7" ht="54.75" customHeight="1">
      <c r="A57" s="9" t="s">
        <v>8</v>
      </c>
      <c r="B57" s="34" t="s">
        <v>21</v>
      </c>
      <c r="C57" s="34"/>
      <c r="D57" s="31" t="s">
        <v>22</v>
      </c>
      <c r="E57" s="22"/>
      <c r="F57" s="31" t="s">
        <v>23</v>
      </c>
      <c r="G57" s="22"/>
    </row>
    <row r="58" spans="1:7" ht="30.75" customHeight="1">
      <c r="A58" s="9">
        <v>1</v>
      </c>
      <c r="B58" s="24" t="s">
        <v>98</v>
      </c>
      <c r="C58" s="24"/>
      <c r="D58" s="25" t="s">
        <v>99</v>
      </c>
      <c r="E58" s="25"/>
      <c r="F58" s="26">
        <v>1301.7</v>
      </c>
      <c r="G58" s="27"/>
    </row>
    <row r="59" spans="1:7" ht="30" customHeight="1">
      <c r="A59" s="9">
        <v>2</v>
      </c>
      <c r="B59" s="24" t="s">
        <v>100</v>
      </c>
      <c r="C59" s="24"/>
      <c r="D59" s="25" t="s">
        <v>101</v>
      </c>
      <c r="E59" s="25"/>
      <c r="F59" s="26">
        <v>769.84</v>
      </c>
      <c r="G59" s="27"/>
    </row>
    <row r="60" spans="1:7" ht="30.75" customHeight="1">
      <c r="A60" s="16">
        <v>3</v>
      </c>
      <c r="B60" s="24" t="s">
        <v>102</v>
      </c>
      <c r="C60" s="24"/>
      <c r="D60" s="25" t="s">
        <v>103</v>
      </c>
      <c r="E60" s="25"/>
      <c r="F60" s="26">
        <v>1494.26</v>
      </c>
      <c r="G60" s="27"/>
    </row>
    <row r="61" spans="1:7" ht="46.5" customHeight="1">
      <c r="A61" s="16">
        <v>4</v>
      </c>
      <c r="B61" s="24" t="s">
        <v>104</v>
      </c>
      <c r="C61" s="24"/>
      <c r="D61" s="25" t="s">
        <v>103</v>
      </c>
      <c r="E61" s="25"/>
      <c r="F61" s="26">
        <v>3060.06</v>
      </c>
      <c r="G61" s="27"/>
    </row>
    <row r="62" spans="1:7" ht="33" customHeight="1">
      <c r="A62" s="16">
        <v>5</v>
      </c>
      <c r="B62" s="24" t="s">
        <v>105</v>
      </c>
      <c r="C62" s="24"/>
      <c r="D62" s="25" t="s">
        <v>103</v>
      </c>
      <c r="E62" s="25"/>
      <c r="F62" s="26">
        <v>2951.62</v>
      </c>
      <c r="G62" s="27"/>
    </row>
    <row r="63" spans="1:7" ht="51.75" customHeight="1">
      <c r="A63" s="16">
        <v>6</v>
      </c>
      <c r="B63" s="41" t="s">
        <v>106</v>
      </c>
      <c r="C63" s="42"/>
      <c r="D63" s="25" t="s">
        <v>103</v>
      </c>
      <c r="E63" s="25"/>
      <c r="F63" s="26">
        <v>1311.15</v>
      </c>
      <c r="G63" s="27"/>
    </row>
    <row r="64" spans="1:7" ht="51" customHeight="1">
      <c r="A64" s="16">
        <v>7</v>
      </c>
      <c r="B64" s="24" t="s">
        <v>107</v>
      </c>
      <c r="C64" s="24"/>
      <c r="D64" s="25" t="s">
        <v>108</v>
      </c>
      <c r="E64" s="25"/>
      <c r="F64" s="26">
        <v>1124.1400000000001</v>
      </c>
      <c r="G64" s="27"/>
    </row>
    <row r="65" spans="1:7" ht="34.5" customHeight="1">
      <c r="A65" s="16">
        <v>8</v>
      </c>
      <c r="B65" s="24" t="s">
        <v>109</v>
      </c>
      <c r="C65" s="24"/>
      <c r="D65" s="25" t="s">
        <v>110</v>
      </c>
      <c r="E65" s="25"/>
      <c r="F65" s="26">
        <v>847.07</v>
      </c>
      <c r="G65" s="27"/>
    </row>
    <row r="66" spans="1:7" ht="47.25" customHeight="1">
      <c r="A66" s="16">
        <v>9</v>
      </c>
      <c r="B66" s="24" t="s">
        <v>111</v>
      </c>
      <c r="C66" s="24"/>
      <c r="D66" s="25" t="s">
        <v>112</v>
      </c>
      <c r="E66" s="25"/>
      <c r="F66" s="26">
        <v>2209.4</v>
      </c>
      <c r="G66" s="27"/>
    </row>
    <row r="67" spans="1:7" ht="39.75" customHeight="1">
      <c r="A67" s="16">
        <v>10</v>
      </c>
      <c r="B67" s="24" t="s">
        <v>113</v>
      </c>
      <c r="C67" s="24"/>
      <c r="D67" s="25" t="s">
        <v>112</v>
      </c>
      <c r="E67" s="25"/>
      <c r="F67" s="26">
        <v>322.18</v>
      </c>
      <c r="G67" s="27"/>
    </row>
    <row r="68" spans="1:7" ht="30.75" customHeight="1">
      <c r="A68" s="16">
        <v>11</v>
      </c>
      <c r="B68" s="24" t="s">
        <v>113</v>
      </c>
      <c r="C68" s="24"/>
      <c r="D68" s="25" t="s">
        <v>112</v>
      </c>
      <c r="E68" s="25"/>
      <c r="F68" s="26">
        <v>368.21</v>
      </c>
      <c r="G68" s="27"/>
    </row>
    <row r="69" spans="1:7" ht="36.75" customHeight="1">
      <c r="A69" s="16">
        <v>12</v>
      </c>
      <c r="B69" s="24" t="s">
        <v>116</v>
      </c>
      <c r="C69" s="24"/>
      <c r="D69" s="25" t="s">
        <v>117</v>
      </c>
      <c r="E69" s="25"/>
      <c r="F69" s="26">
        <v>1225.74</v>
      </c>
      <c r="G69" s="27"/>
    </row>
    <row r="70" spans="1:7" ht="45.75" customHeight="1">
      <c r="A70" s="16">
        <v>13</v>
      </c>
      <c r="B70" s="24" t="s">
        <v>118</v>
      </c>
      <c r="C70" s="24"/>
      <c r="D70" s="25" t="s">
        <v>117</v>
      </c>
      <c r="E70" s="25"/>
      <c r="F70" s="26">
        <v>305.43</v>
      </c>
      <c r="G70" s="27"/>
    </row>
    <row r="71" spans="1:7" ht="45.75" customHeight="1">
      <c r="A71" s="16">
        <v>14</v>
      </c>
      <c r="B71" s="24" t="s">
        <v>114</v>
      </c>
      <c r="C71" s="24"/>
      <c r="D71" s="25" t="s">
        <v>115</v>
      </c>
      <c r="E71" s="25"/>
      <c r="F71" s="26">
        <v>40500</v>
      </c>
      <c r="G71" s="27"/>
    </row>
    <row r="72" spans="1:7" ht="16.5" customHeight="1">
      <c r="A72" s="16">
        <v>15</v>
      </c>
      <c r="B72" s="24" t="s">
        <v>119</v>
      </c>
      <c r="C72" s="24"/>
      <c r="D72" s="25" t="s">
        <v>115</v>
      </c>
      <c r="E72" s="25"/>
      <c r="F72" s="26">
        <v>1010.07</v>
      </c>
      <c r="G72" s="27"/>
    </row>
    <row r="73" spans="1:7" ht="48" customHeight="1">
      <c r="A73" s="9"/>
      <c r="B73" s="29" t="s">
        <v>65</v>
      </c>
      <c r="C73" s="30"/>
      <c r="D73" s="31"/>
      <c r="E73" s="22"/>
      <c r="F73" s="21">
        <f>SUM(F58:G72)</f>
        <v>58800.87</v>
      </c>
      <c r="G73" s="22"/>
    </row>
    <row r="75" spans="1:7">
      <c r="A75" s="1" t="s">
        <v>24</v>
      </c>
      <c r="D75" s="7">
        <f>3.94*H4*C6</f>
        <v>64849.248</v>
      </c>
      <c r="E75" s="1" t="s">
        <v>25</v>
      </c>
    </row>
    <row r="76" spans="1:7">
      <c r="A76" s="1" t="s">
        <v>26</v>
      </c>
      <c r="D76" s="7">
        <f>108059.08*5.3%+(H4-7)*D7*1.25</f>
        <v>14299.631239999999</v>
      </c>
      <c r="E76" s="1" t="s">
        <v>25</v>
      </c>
    </row>
    <row r="78" spans="1:7">
      <c r="A78" s="1" t="s">
        <v>38</v>
      </c>
    </row>
    <row r="79" spans="1:7">
      <c r="A79" s="1" t="s">
        <v>124</v>
      </c>
    </row>
    <row r="80" spans="1:7">
      <c r="B80" s="1" t="s">
        <v>37</v>
      </c>
      <c r="F80" s="7">
        <v>191885.44</v>
      </c>
      <c r="G80" s="1" t="s">
        <v>25</v>
      </c>
    </row>
    <row r="82" spans="1:7">
      <c r="A82" s="1" t="s">
        <v>125</v>
      </c>
    </row>
    <row r="83" spans="1:7">
      <c r="B83" s="1" t="s">
        <v>36</v>
      </c>
      <c r="F83" s="7">
        <f>F53+F73+D75</f>
        <v>202325.09399999998</v>
      </c>
      <c r="G83" s="1" t="s">
        <v>25</v>
      </c>
    </row>
    <row r="84" spans="1:7">
      <c r="F84" s="7"/>
    </row>
    <row r="85" spans="1:7">
      <c r="A85" s="1" t="s">
        <v>128</v>
      </c>
      <c r="F85" s="7"/>
    </row>
    <row r="86" spans="1:7">
      <c r="B86" s="1" t="s">
        <v>129</v>
      </c>
      <c r="F86" s="7">
        <v>62985.1</v>
      </c>
      <c r="G86" s="1" t="s">
        <v>25</v>
      </c>
    </row>
    <row r="87" spans="1:7" ht="30" customHeight="1">
      <c r="A87" s="1" t="s">
        <v>27</v>
      </c>
    </row>
    <row r="88" spans="1:7" ht="32.25" customHeight="1"/>
    <row r="89" spans="1:7" ht="28.5" customHeight="1">
      <c r="A89" s="8" t="s">
        <v>28</v>
      </c>
      <c r="B89" s="23" t="s">
        <v>29</v>
      </c>
      <c r="C89" s="23"/>
      <c r="D89" s="8" t="s">
        <v>30</v>
      </c>
      <c r="E89" s="23" t="s">
        <v>31</v>
      </c>
      <c r="F89" s="23"/>
      <c r="G89" s="8" t="s">
        <v>32</v>
      </c>
    </row>
    <row r="90" spans="1:7" ht="33.75" customHeight="1">
      <c r="A90" s="28" t="s">
        <v>33</v>
      </c>
      <c r="B90" s="20" t="s">
        <v>51</v>
      </c>
      <c r="C90" s="20"/>
      <c r="D90" s="10">
        <v>2</v>
      </c>
      <c r="E90" s="20" t="s">
        <v>53</v>
      </c>
      <c r="F90" s="20"/>
      <c r="G90" s="17">
        <v>2</v>
      </c>
    </row>
    <row r="91" spans="1:7" ht="43.5" customHeight="1">
      <c r="A91" s="28"/>
      <c r="B91" s="20" t="s">
        <v>39</v>
      </c>
      <c r="C91" s="20"/>
      <c r="D91" s="10">
        <v>4</v>
      </c>
      <c r="E91" s="20" t="s">
        <v>53</v>
      </c>
      <c r="F91" s="20"/>
      <c r="G91" s="17">
        <v>4</v>
      </c>
    </row>
    <row r="92" spans="1:7" ht="69" customHeight="1">
      <c r="A92" s="28"/>
      <c r="B92" s="20" t="s">
        <v>40</v>
      </c>
      <c r="C92" s="20"/>
      <c r="D92" s="10"/>
      <c r="E92" s="20" t="s">
        <v>53</v>
      </c>
      <c r="F92" s="20"/>
      <c r="G92" s="17"/>
    </row>
    <row r="93" spans="1:7" ht="37.5" customHeight="1">
      <c r="A93" s="10" t="s">
        <v>41</v>
      </c>
      <c r="B93" s="20" t="s">
        <v>42</v>
      </c>
      <c r="C93" s="20"/>
      <c r="D93" s="10"/>
      <c r="E93" s="20" t="s">
        <v>54</v>
      </c>
      <c r="F93" s="20"/>
      <c r="G93" s="17"/>
    </row>
    <row r="94" spans="1:7" ht="60" customHeight="1">
      <c r="A94" s="28" t="s">
        <v>43</v>
      </c>
      <c r="B94" s="20" t="s">
        <v>52</v>
      </c>
      <c r="C94" s="20"/>
      <c r="D94" s="10">
        <v>1</v>
      </c>
      <c r="E94" s="20" t="s">
        <v>55</v>
      </c>
      <c r="F94" s="20"/>
      <c r="G94" s="17">
        <v>1</v>
      </c>
    </row>
    <row r="95" spans="1:7" ht="33" customHeight="1">
      <c r="A95" s="28"/>
      <c r="B95" s="20" t="s">
        <v>44</v>
      </c>
      <c r="C95" s="20"/>
      <c r="D95" s="10">
        <v>1</v>
      </c>
      <c r="E95" s="20" t="s">
        <v>56</v>
      </c>
      <c r="F95" s="20"/>
      <c r="G95" s="17">
        <v>1</v>
      </c>
    </row>
    <row r="96" spans="1:7" ht="42.75" customHeight="1">
      <c r="A96" s="28"/>
      <c r="B96" s="20" t="s">
        <v>48</v>
      </c>
      <c r="C96" s="20"/>
      <c r="D96" s="10">
        <v>1</v>
      </c>
      <c r="E96" s="20" t="s">
        <v>57</v>
      </c>
      <c r="F96" s="20"/>
      <c r="G96" s="17">
        <v>1</v>
      </c>
    </row>
    <row r="97" spans="1:7" ht="36" customHeight="1">
      <c r="A97" s="28"/>
      <c r="B97" s="20" t="s">
        <v>49</v>
      </c>
      <c r="C97" s="20"/>
      <c r="D97" s="10"/>
      <c r="E97" s="20" t="s">
        <v>58</v>
      </c>
      <c r="F97" s="20"/>
      <c r="G97" s="17"/>
    </row>
    <row r="98" spans="1:7">
      <c r="A98" s="28"/>
      <c r="B98" s="20" t="s">
        <v>50</v>
      </c>
      <c r="C98" s="20"/>
      <c r="D98" s="10"/>
      <c r="E98" s="20" t="s">
        <v>59</v>
      </c>
      <c r="F98" s="20"/>
      <c r="G98" s="17"/>
    </row>
    <row r="99" spans="1:7">
      <c r="A99" s="28"/>
      <c r="B99" s="20" t="s">
        <v>45</v>
      </c>
      <c r="C99" s="20"/>
      <c r="D99" s="10"/>
      <c r="E99" s="20" t="s">
        <v>60</v>
      </c>
      <c r="F99" s="20"/>
      <c r="G99" s="17"/>
    </row>
    <row r="100" spans="1:7">
      <c r="A100" s="28"/>
      <c r="B100" s="20" t="s">
        <v>46</v>
      </c>
      <c r="C100" s="20"/>
      <c r="D100" s="10"/>
      <c r="E100" s="20" t="s">
        <v>55</v>
      </c>
      <c r="F100" s="20"/>
      <c r="G100" s="17"/>
    </row>
    <row r="101" spans="1:7">
      <c r="A101" s="28"/>
      <c r="B101" s="20" t="s">
        <v>47</v>
      </c>
      <c r="C101" s="20"/>
      <c r="D101" s="10">
        <v>3</v>
      </c>
      <c r="E101" s="20"/>
      <c r="F101" s="20"/>
      <c r="G101" s="17">
        <v>3</v>
      </c>
    </row>
    <row r="104" spans="1:7">
      <c r="A104" s="1" t="s">
        <v>130</v>
      </c>
      <c r="F104" s="1" t="s">
        <v>61</v>
      </c>
    </row>
    <row r="106" spans="1:7">
      <c r="A106" s="1" t="s">
        <v>64</v>
      </c>
      <c r="F10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7">
    <mergeCell ref="A36:A37"/>
    <mergeCell ref="F36:F37"/>
    <mergeCell ref="G36:G37"/>
    <mergeCell ref="A38:A39"/>
    <mergeCell ref="F38:F39"/>
    <mergeCell ref="G38:G39"/>
    <mergeCell ref="D58:E58"/>
    <mergeCell ref="D59:E59"/>
    <mergeCell ref="B62:C62"/>
    <mergeCell ref="F58:G58"/>
    <mergeCell ref="G34:G35"/>
    <mergeCell ref="B57:C57"/>
    <mergeCell ref="D57:E57"/>
    <mergeCell ref="F57:G57"/>
    <mergeCell ref="B58:C58"/>
    <mergeCell ref="B59:C59"/>
    <mergeCell ref="B60:C60"/>
    <mergeCell ref="F66:G66"/>
    <mergeCell ref="D61:E61"/>
    <mergeCell ref="D62:E62"/>
    <mergeCell ref="D63:E63"/>
    <mergeCell ref="D64:E64"/>
    <mergeCell ref="F63:G63"/>
    <mergeCell ref="F64:G64"/>
    <mergeCell ref="F65:G65"/>
    <mergeCell ref="B63:C63"/>
    <mergeCell ref="B64:C64"/>
    <mergeCell ref="B65:C65"/>
    <mergeCell ref="B66:C66"/>
    <mergeCell ref="D65:E65"/>
    <mergeCell ref="D60:E60"/>
    <mergeCell ref="C21:D21"/>
    <mergeCell ref="E21:F21"/>
    <mergeCell ref="C22:D22"/>
    <mergeCell ref="A34:A35"/>
    <mergeCell ref="F34:F35"/>
    <mergeCell ref="F67:G67"/>
    <mergeCell ref="G40:G41"/>
    <mergeCell ref="F59:G59"/>
    <mergeCell ref="F60:G60"/>
    <mergeCell ref="A40:A41"/>
    <mergeCell ref="F40:F41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61:C61"/>
    <mergeCell ref="D66:E66"/>
    <mergeCell ref="F61:G61"/>
    <mergeCell ref="F62:G6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E22:F22"/>
    <mergeCell ref="C23:D23"/>
    <mergeCell ref="E23:F23"/>
    <mergeCell ref="A18:D18"/>
    <mergeCell ref="E18:F18"/>
    <mergeCell ref="A21:B21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A90:A92"/>
    <mergeCell ref="B90:C90"/>
    <mergeCell ref="E90:F90"/>
    <mergeCell ref="B91:C91"/>
    <mergeCell ref="E91:F91"/>
    <mergeCell ref="B92:C92"/>
    <mergeCell ref="E92:F92"/>
    <mergeCell ref="B73:C73"/>
    <mergeCell ref="D73:E73"/>
    <mergeCell ref="B93:C93"/>
    <mergeCell ref="E93:F93"/>
    <mergeCell ref="F73:G73"/>
    <mergeCell ref="B89:C89"/>
    <mergeCell ref="E89:F89"/>
    <mergeCell ref="B67:C67"/>
    <mergeCell ref="B68:C68"/>
    <mergeCell ref="D67:E67"/>
    <mergeCell ref="D68:E68"/>
    <mergeCell ref="F70:G70"/>
    <mergeCell ref="F72:G72"/>
    <mergeCell ref="D71:E71"/>
    <mergeCell ref="B69:C69"/>
    <mergeCell ref="D69:E69"/>
    <mergeCell ref="F69:G69"/>
    <mergeCell ref="B71:C71"/>
    <mergeCell ref="B70:C70"/>
    <mergeCell ref="B72:C72"/>
    <mergeCell ref="D70:E70"/>
    <mergeCell ref="D72:E72"/>
    <mergeCell ref="F68:G68"/>
    <mergeCell ref="F71:G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2016-03-10T11:24:52Z</dcterms:modified>
</cp:coreProperties>
</file>