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3" i="11"/>
  <c r="G41"/>
  <c r="G39"/>
  <c r="G37"/>
  <c r="G35"/>
  <c r="D76"/>
  <c r="F53"/>
  <c r="F51"/>
  <c r="D77"/>
  <c r="F74"/>
  <c r="F50"/>
  <c r="F49"/>
  <c r="E43"/>
  <c r="D43"/>
  <c r="B42"/>
  <c r="B41"/>
  <c r="B40"/>
  <c r="B39"/>
  <c r="B38"/>
  <c r="B37"/>
  <c r="B36"/>
  <c r="B35"/>
  <c r="C6"/>
  <c r="G43" l="1"/>
  <c r="F52"/>
  <c r="F54" l="1"/>
  <c r="F84" s="1"/>
</calcChain>
</file>

<file path=xl/sharedStrings.xml><?xml version="1.0" encoding="utf-8"?>
<sst xmlns="http://schemas.openxmlformats.org/spreadsheetml/2006/main" count="159" uniqueCount="133">
  <si>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</si>
  <si>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</si>
  <si>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</si>
  <si>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</si>
  <si>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</si>
  <si>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</si>
  <si>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</si>
  <si>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</si>
  <si>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</si>
  <si>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</si>
  <si>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</si>
  <si>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</si>
  <si>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</si>
  <si>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</si>
  <si>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</si>
  <si>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</si>
  <si>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</si>
  <si>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</si>
  <si>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</si>
  <si>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</si>
  <si>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</si>
  <si>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</si>
  <si>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</si>
  <si>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</si>
  <si>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</si>
  <si>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</si>
  <si>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</si>
  <si>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</si>
  <si>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</si>
  <si>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</si>
  <si>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</si>
  <si>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</si>
  <si>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</si>
  <si>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</si>
  <si>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</si>
  <si>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</si>
  <si>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</si>
  <si>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</si>
  <si>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</si>
  <si>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</si>
  <si>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</si>
  <si>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</si>
  <si>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</si>
  <si>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</si>
  <si>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</si>
  <si>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</si>
  <si>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</si>
  <si>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</si>
  <si>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</si>
  <si>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</si>
  <si>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</si>
  <si>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</si>
  <si>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</si>
  <si>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</si>
  <si>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</si>
  <si>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</si>
  <si>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</si>
  <si>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</si>
  <si>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</si>
  <si>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</si>
  <si>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</si>
  <si>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</si>
  <si>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</si>
  <si>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</si>
  <si>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</si>
  <si>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</si>
  <si>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31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</si>
  <si>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</si>
  <si>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</si>
  <si>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</si>
  <si>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</si>
  <si>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</si>
  <si>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</si>
  <si>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</si>
  <si>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</si>
  <si>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</si>
  <si>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</si>
  <si>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</si>
  <si>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</si>
  <si>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</si>
  <si>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</si>
  <si>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</si>
  <si>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</si>
  <si>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</si>
  <si>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</si>
  <si>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</si>
  <si>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</si>
  <si>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</si>
  <si>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</si>
  <si>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363 от 25.12.08г.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</si>
  <si>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</si>
  <si>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</si>
  <si>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</si>
  <si>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</si>
  <si>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</si>
  <si>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</si>
  <si>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</si>
  <si>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</si>
  <si>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освещения площадок</t>
  </si>
  <si>
    <t>Январь</t>
  </si>
  <si>
    <t>Очистка крыши от сосулек, снега</t>
  </si>
  <si>
    <t>Очистка кровли от сосулек, наледи, ограждение опасных участков</t>
  </si>
  <si>
    <t>Февраль</t>
  </si>
  <si>
    <t>Март</t>
  </si>
  <si>
    <t>Ремонт перил и деревянных ступеней</t>
  </si>
  <si>
    <t>Май</t>
  </si>
  <si>
    <t>кв.23 замена участка стояка ХВ</t>
  </si>
  <si>
    <t>Август</t>
  </si>
  <si>
    <t>кв.10 замена стояка отопления</t>
  </si>
  <si>
    <t>Сентябрь</t>
  </si>
  <si>
    <t>Заполнение системы отопления</t>
  </si>
  <si>
    <t>Демонтаж антенн</t>
  </si>
  <si>
    <t>Октябрь</t>
  </si>
  <si>
    <t>Заполнение системы отопления, наладка циркуляции</t>
  </si>
  <si>
    <t>кв.3 замена стояка отопления</t>
  </si>
  <si>
    <t>кв.10 замена участка лежака ХВ, шарового крана под полом</t>
  </si>
  <si>
    <t>кв.10 ремонт стояка ХВ</t>
  </si>
  <si>
    <t>кв.26 ремонт стояка отолпения</t>
  </si>
  <si>
    <t>Ноябрь</t>
  </si>
  <si>
    <t>кв.15 ремонт стояка отопления</t>
  </si>
  <si>
    <t>общедомовый прибор учета тепловой энергии</t>
  </si>
  <si>
    <t>01.10.2015г.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</si>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</sst>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100" workbookViewId="0">
      <selection activeCell="A105" sqref="A10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66</v>
      </c>
      <c r="B3" s="30"/>
      <c r="C3" s="30"/>
      <c r="D3" s="30"/>
      <c r="E3" s="30"/>
      <c r="F3" s="30"/>
      <c r="G3" s="30"/>
    </row>
    <row r="4" spans="1:8">
      <c r="A4" s="30" t="s">
        <v>97</v>
      </c>
      <c r="B4" s="30"/>
      <c r="C4" s="30"/>
      <c r="D4" s="30"/>
      <c r="E4" s="30"/>
      <c r="F4" s="30"/>
      <c r="G4" s="30"/>
      <c r="H4" s="12">
        <v>12</v>
      </c>
    </row>
    <row r="5" spans="1:8" ht="11.25" customHeight="1"/>
    <row r="6" spans="1:8">
      <c r="A6" s="1" t="s">
        <v>6</v>
      </c>
      <c r="C6" s="3">
        <f>D7+D8</f>
        <v>1943.4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1843.5</v>
      </c>
      <c r="E7" s="1" t="s">
        <v>2</v>
      </c>
    </row>
    <row r="8" spans="1:8">
      <c r="B8" s="1" t="s">
        <v>69</v>
      </c>
      <c r="C8" s="3"/>
      <c r="D8" s="1">
        <v>99.9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188.6</v>
      </c>
      <c r="F12" s="1" t="s">
        <v>2</v>
      </c>
    </row>
    <row r="13" spans="1:8">
      <c r="A13" s="1" t="s">
        <v>74</v>
      </c>
      <c r="B13" s="1">
        <v>642</v>
      </c>
      <c r="C13" s="1" t="s">
        <v>2</v>
      </c>
    </row>
    <row r="14" spans="1:8">
      <c r="A14" s="1" t="s">
        <v>75</v>
      </c>
      <c r="D14" s="1">
        <v>2050</v>
      </c>
      <c r="E14" s="1" t="s">
        <v>2</v>
      </c>
    </row>
    <row r="16" spans="1:8">
      <c r="A16" s="1" t="s">
        <v>76</v>
      </c>
    </row>
    <row r="17" spans="1:6">
      <c r="A17" s="22" t="s">
        <v>77</v>
      </c>
      <c r="B17" s="22"/>
      <c r="C17" s="22"/>
      <c r="D17" s="22"/>
      <c r="E17" s="22" t="s">
        <v>78</v>
      </c>
      <c r="F17" s="22"/>
    </row>
    <row r="18" spans="1:6">
      <c r="A18" s="21" t="s">
        <v>79</v>
      </c>
      <c r="B18" s="21"/>
      <c r="C18" s="21"/>
      <c r="D18" s="21"/>
      <c r="E18" s="22" t="s">
        <v>90</v>
      </c>
      <c r="F18" s="22"/>
    </row>
    <row r="19" spans="1:6">
      <c r="A19" s="21" t="s">
        <v>120</v>
      </c>
      <c r="B19" s="21"/>
      <c r="C19" s="21"/>
      <c r="D19" s="21"/>
      <c r="E19" s="22" t="s">
        <v>121</v>
      </c>
      <c r="F19" s="22"/>
    </row>
    <row r="21" spans="1:6">
      <c r="A21" s="1" t="s">
        <v>80</v>
      </c>
    </row>
    <row r="22" spans="1:6" ht="31.5" customHeight="1">
      <c r="A22" s="36" t="s">
        <v>81</v>
      </c>
      <c r="B22" s="36"/>
      <c r="C22" s="36" t="s">
        <v>82</v>
      </c>
      <c r="D22" s="36"/>
      <c r="E22" s="36" t="s">
        <v>83</v>
      </c>
      <c r="F22" s="36"/>
    </row>
    <row r="23" spans="1:6">
      <c r="A23" s="14" t="s">
        <v>84</v>
      </c>
      <c r="B23" s="14"/>
      <c r="C23" s="22">
        <v>42</v>
      </c>
      <c r="D23" s="22"/>
      <c r="E23" s="22">
        <v>40</v>
      </c>
      <c r="F23" s="22"/>
    </row>
    <row r="24" spans="1:6">
      <c r="A24" s="14" t="s">
        <v>85</v>
      </c>
      <c r="B24" s="14"/>
      <c r="C24" s="22">
        <v>13</v>
      </c>
      <c r="D24" s="22"/>
      <c r="E24" s="22">
        <v>12</v>
      </c>
      <c r="F24" s="22"/>
    </row>
    <row r="26" spans="1:6">
      <c r="A26" s="1" t="s">
        <v>86</v>
      </c>
      <c r="C26" s="1" t="s">
        <v>89</v>
      </c>
    </row>
    <row r="28" spans="1:6">
      <c r="A28" s="1" t="s">
        <v>87</v>
      </c>
    </row>
    <row r="29" spans="1:6">
      <c r="B29" s="1" t="s">
        <v>122</v>
      </c>
      <c r="D29" s="1">
        <v>12.08</v>
      </c>
      <c r="E29" s="1" t="s">
        <v>88</v>
      </c>
    </row>
    <row r="30" spans="1:6">
      <c r="B30" s="1" t="s">
        <v>94</v>
      </c>
      <c r="D30" s="1">
        <v>2.95</v>
      </c>
      <c r="E30" s="1" t="s">
        <v>88</v>
      </c>
    </row>
    <row r="31" spans="1:6">
      <c r="B31" s="1" t="s">
        <v>123</v>
      </c>
      <c r="D31" s="1">
        <v>13.12</v>
      </c>
      <c r="E31" s="1" t="s">
        <v>88</v>
      </c>
    </row>
    <row r="32" spans="1:6">
      <c r="B32" s="1" t="s">
        <v>94</v>
      </c>
      <c r="D32" s="1">
        <v>3.04</v>
      </c>
      <c r="E32" s="1" t="s">
        <v>88</v>
      </c>
    </row>
    <row r="33" spans="1:10" ht="21.75" customHeight="1">
      <c r="A33" s="1" t="s">
        <v>1</v>
      </c>
    </row>
    <row r="34" spans="1:10" ht="98.25" customHeight="1">
      <c r="A34" s="15" t="s">
        <v>3</v>
      </c>
      <c r="B34" s="19" t="s">
        <v>124</v>
      </c>
      <c r="C34" s="19" t="s">
        <v>125</v>
      </c>
      <c r="D34" s="15" t="s">
        <v>91</v>
      </c>
      <c r="E34" s="16" t="s">
        <v>4</v>
      </c>
      <c r="F34" s="20" t="s">
        <v>128</v>
      </c>
      <c r="G34" s="20" t="s">
        <v>129</v>
      </c>
      <c r="H34" s="2"/>
      <c r="I34" s="2"/>
      <c r="J34" s="2"/>
    </row>
    <row r="35" spans="1:10">
      <c r="A35" s="23" t="s">
        <v>34</v>
      </c>
      <c r="B35" s="5">
        <f>D35/C35</f>
        <v>35351.964169381106</v>
      </c>
      <c r="C35" s="6">
        <v>3.07</v>
      </c>
      <c r="D35" s="6">
        <v>108530.53</v>
      </c>
      <c r="E35" s="6">
        <v>-4423.47</v>
      </c>
      <c r="F35" s="44">
        <v>191827.35</v>
      </c>
      <c r="G35" s="45">
        <f>D35+D36+E35+E36-F35</f>
        <v>19590.119999999966</v>
      </c>
    </row>
    <row r="36" spans="1:10">
      <c r="A36" s="24"/>
      <c r="B36" s="5">
        <f>D36/C36</f>
        <v>32577.056716417908</v>
      </c>
      <c r="C36" s="6">
        <v>3.35</v>
      </c>
      <c r="D36" s="6">
        <v>109133.14</v>
      </c>
      <c r="E36" s="6">
        <v>-1822.73</v>
      </c>
      <c r="F36" s="44"/>
      <c r="G36" s="46"/>
    </row>
    <row r="37" spans="1:10">
      <c r="A37" s="23" t="s">
        <v>35</v>
      </c>
      <c r="B37" s="5">
        <f t="shared" ref="B37:B42" si="0">D37/C37</f>
        <v>200.92737713438208</v>
      </c>
      <c r="C37" s="6">
        <v>1577.74</v>
      </c>
      <c r="D37" s="6">
        <v>317011.15999999997</v>
      </c>
      <c r="E37" s="6">
        <v>21838.35</v>
      </c>
      <c r="F37" s="44">
        <v>416651.85</v>
      </c>
      <c r="G37" s="45">
        <f t="shared" ref="G37" si="1">D37+D38+E37+E38-F37</f>
        <v>52711.030000000028</v>
      </c>
    </row>
    <row r="38" spans="1:10">
      <c r="A38" s="24"/>
      <c r="B38" s="5">
        <f t="shared" si="0"/>
        <v>107.35179353427903</v>
      </c>
      <c r="C38" s="6">
        <v>1756.03</v>
      </c>
      <c r="D38" s="6">
        <v>188512.97</v>
      </c>
      <c r="E38" s="6">
        <v>-57999.6</v>
      </c>
      <c r="F38" s="44"/>
      <c r="G38" s="46"/>
    </row>
    <row r="39" spans="1:10" ht="16.5" customHeight="1">
      <c r="A39" s="23" t="s">
        <v>92</v>
      </c>
      <c r="B39" s="5">
        <f t="shared" si="0"/>
        <v>2113.24265129683</v>
      </c>
      <c r="C39" s="6">
        <v>17.350000000000001</v>
      </c>
      <c r="D39" s="6">
        <v>36664.76</v>
      </c>
      <c r="E39" s="6">
        <v>-1381.93</v>
      </c>
      <c r="F39" s="44">
        <v>72700.14</v>
      </c>
      <c r="G39" s="45">
        <f t="shared" ref="G39" si="2">D39+D40+E39+E40-F39</f>
        <v>5896.4300000000076</v>
      </c>
    </row>
    <row r="40" spans="1:10">
      <c r="A40" s="24"/>
      <c r="B40" s="5">
        <f t="shared" si="0"/>
        <v>2269.822522055008</v>
      </c>
      <c r="C40" s="6">
        <v>19.27</v>
      </c>
      <c r="D40" s="6">
        <v>43739.48</v>
      </c>
      <c r="E40" s="6">
        <v>-425.74</v>
      </c>
      <c r="F40" s="44"/>
      <c r="G40" s="46"/>
    </row>
    <row r="41" spans="1:10" ht="16.5" customHeight="1">
      <c r="A41" s="23" t="s">
        <v>93</v>
      </c>
      <c r="B41" s="5">
        <f t="shared" si="0"/>
        <v>2091.0580959520239</v>
      </c>
      <c r="C41" s="6">
        <v>26.68</v>
      </c>
      <c r="D41" s="6">
        <v>55789.43</v>
      </c>
      <c r="E41" s="6">
        <v>-2125.0500000000002</v>
      </c>
      <c r="F41" s="44">
        <v>108691.16</v>
      </c>
      <c r="G41" s="45">
        <f t="shared" ref="G41" si="3">D41+D42+E41+E42-F41</f>
        <v>8044.6599999999889</v>
      </c>
    </row>
    <row r="42" spans="1:10">
      <c r="A42" s="24"/>
      <c r="B42" s="5">
        <f t="shared" si="0"/>
        <v>2247.620324629499</v>
      </c>
      <c r="C42" s="6">
        <v>28.34</v>
      </c>
      <c r="D42" s="6">
        <v>63697.56</v>
      </c>
      <c r="E42" s="6">
        <v>-626.12</v>
      </c>
      <c r="F42" s="44"/>
      <c r="G42" s="46"/>
    </row>
    <row r="43" spans="1:10">
      <c r="A43" s="4" t="s">
        <v>63</v>
      </c>
      <c r="B43" s="5"/>
      <c r="C43" s="6"/>
      <c r="D43" s="6">
        <f>SUM(D35:D42)</f>
        <v>923079.03</v>
      </c>
      <c r="E43" s="6">
        <f>SUM(E35:E42)</f>
        <v>-46966.29</v>
      </c>
      <c r="F43" s="6">
        <f t="shared" ref="F43:G43" si="4">SUM(F35:F42)</f>
        <v>789870.5</v>
      </c>
      <c r="G43" s="6">
        <f t="shared" si="4"/>
        <v>86242.239999999991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1" t="s">
        <v>9</v>
      </c>
      <c r="C48" s="32"/>
      <c r="D48" s="31" t="s">
        <v>10</v>
      </c>
      <c r="E48" s="32"/>
      <c r="F48" s="31" t="s">
        <v>11</v>
      </c>
      <c r="G48" s="32"/>
    </row>
    <row r="49" spans="1:7" ht="37.5" customHeight="1">
      <c r="A49" s="9">
        <v>1</v>
      </c>
      <c r="B49" s="33" t="s">
        <v>95</v>
      </c>
      <c r="C49" s="33"/>
      <c r="D49" s="34" t="s">
        <v>12</v>
      </c>
      <c r="E49" s="34"/>
      <c r="F49" s="35">
        <f>0.58*H4*D7</f>
        <v>12830.759999999998</v>
      </c>
      <c r="G49" s="35"/>
    </row>
    <row r="50" spans="1:7" ht="31.5" customHeight="1">
      <c r="A50" s="9">
        <v>2</v>
      </c>
      <c r="B50" s="33" t="s">
        <v>13</v>
      </c>
      <c r="C50" s="33"/>
      <c r="D50" s="34" t="s">
        <v>12</v>
      </c>
      <c r="E50" s="34"/>
      <c r="F50" s="35">
        <f>1.82*H4*D7</f>
        <v>40262.04</v>
      </c>
      <c r="G50" s="35"/>
    </row>
    <row r="51" spans="1:7">
      <c r="A51" s="13">
        <v>3</v>
      </c>
      <c r="B51" s="33" t="s">
        <v>14</v>
      </c>
      <c r="C51" s="33"/>
      <c r="D51" s="34" t="s">
        <v>15</v>
      </c>
      <c r="E51" s="34"/>
      <c r="F51" s="35">
        <f>0.17*H4*D7</f>
        <v>3760.7400000000002</v>
      </c>
      <c r="G51" s="35"/>
    </row>
    <row r="52" spans="1:7" ht="69" customHeight="1">
      <c r="A52" s="13">
        <v>4</v>
      </c>
      <c r="B52" s="33" t="s">
        <v>16</v>
      </c>
      <c r="C52" s="33"/>
      <c r="D52" s="31" t="s">
        <v>96</v>
      </c>
      <c r="E52" s="32"/>
      <c r="F52" s="35">
        <f>0.84*H4*C6</f>
        <v>19589.472000000002</v>
      </c>
      <c r="G52" s="35"/>
    </row>
    <row r="53" spans="1:7" ht="62.25" customHeight="1">
      <c r="A53" s="13">
        <v>5</v>
      </c>
      <c r="B53" s="33" t="s">
        <v>17</v>
      </c>
      <c r="C53" s="33"/>
      <c r="D53" s="34" t="s">
        <v>18</v>
      </c>
      <c r="E53" s="34"/>
      <c r="F53" s="35">
        <f>1.37*H4*C6</f>
        <v>31949.496000000003</v>
      </c>
      <c r="G53" s="35"/>
    </row>
    <row r="54" spans="1:7" ht="31.5" customHeight="1">
      <c r="A54" s="9"/>
      <c r="B54" s="33" t="s">
        <v>19</v>
      </c>
      <c r="C54" s="33"/>
      <c r="D54" s="34"/>
      <c r="E54" s="34"/>
      <c r="F54" s="35">
        <f>SUM(F49:G53)</f>
        <v>108392.508</v>
      </c>
      <c r="G54" s="35"/>
    </row>
    <row r="56" spans="1:7">
      <c r="A56" s="1" t="s">
        <v>20</v>
      </c>
    </row>
    <row r="58" spans="1:7" ht="44.25" customHeight="1">
      <c r="A58" s="9" t="s">
        <v>8</v>
      </c>
      <c r="B58" s="34" t="s">
        <v>21</v>
      </c>
      <c r="C58" s="34"/>
      <c r="D58" s="31" t="s">
        <v>22</v>
      </c>
      <c r="E58" s="32"/>
      <c r="F58" s="31" t="s">
        <v>23</v>
      </c>
      <c r="G58" s="32"/>
    </row>
    <row r="59" spans="1:7" ht="36" customHeight="1">
      <c r="A59" s="9">
        <v>1</v>
      </c>
      <c r="B59" s="37" t="s">
        <v>98</v>
      </c>
      <c r="C59" s="37"/>
      <c r="D59" s="27" t="s">
        <v>99</v>
      </c>
      <c r="E59" s="27"/>
      <c r="F59" s="25">
        <v>492</v>
      </c>
      <c r="G59" s="26"/>
    </row>
    <row r="60" spans="1:7" ht="30.75" customHeight="1">
      <c r="A60" s="11">
        <v>2</v>
      </c>
      <c r="B60" s="37" t="s">
        <v>100</v>
      </c>
      <c r="C60" s="37"/>
      <c r="D60" s="27" t="s">
        <v>99</v>
      </c>
      <c r="E60" s="27"/>
      <c r="F60" s="25">
        <v>1149.72</v>
      </c>
      <c r="G60" s="26"/>
    </row>
    <row r="61" spans="1:7" ht="68.25" customHeight="1">
      <c r="A61" s="17">
        <v>3</v>
      </c>
      <c r="B61" s="37" t="s">
        <v>101</v>
      </c>
      <c r="C61" s="37"/>
      <c r="D61" s="27" t="s">
        <v>102</v>
      </c>
      <c r="E61" s="27"/>
      <c r="F61" s="25">
        <v>1020.95</v>
      </c>
      <c r="G61" s="26"/>
    </row>
    <row r="62" spans="1:7" ht="33.75" customHeight="1">
      <c r="A62" s="17">
        <v>4</v>
      </c>
      <c r="B62" s="37" t="s">
        <v>98</v>
      </c>
      <c r="C62" s="37"/>
      <c r="D62" s="27" t="s">
        <v>103</v>
      </c>
      <c r="E62" s="27"/>
      <c r="F62" s="25">
        <v>649.87</v>
      </c>
      <c r="G62" s="26"/>
    </row>
    <row r="63" spans="1:7" ht="33" customHeight="1">
      <c r="A63" s="17">
        <v>5</v>
      </c>
      <c r="B63" s="37" t="s">
        <v>104</v>
      </c>
      <c r="C63" s="37"/>
      <c r="D63" s="27" t="s">
        <v>105</v>
      </c>
      <c r="E63" s="27"/>
      <c r="F63" s="25">
        <v>3445</v>
      </c>
      <c r="G63" s="26"/>
    </row>
    <row r="64" spans="1:7" ht="33" customHeight="1">
      <c r="A64" s="17">
        <v>6</v>
      </c>
      <c r="B64" s="37" t="s">
        <v>106</v>
      </c>
      <c r="C64" s="37"/>
      <c r="D64" s="27" t="s">
        <v>107</v>
      </c>
      <c r="E64" s="27"/>
      <c r="F64" s="25">
        <v>681.49</v>
      </c>
      <c r="G64" s="26"/>
    </row>
    <row r="65" spans="1:7" ht="33" customHeight="1">
      <c r="A65" s="17">
        <v>7</v>
      </c>
      <c r="B65" s="37" t="s">
        <v>108</v>
      </c>
      <c r="C65" s="37"/>
      <c r="D65" s="27" t="s">
        <v>109</v>
      </c>
      <c r="E65" s="27"/>
      <c r="F65" s="25">
        <v>847.2</v>
      </c>
      <c r="G65" s="26"/>
    </row>
    <row r="66" spans="1:7" ht="33" customHeight="1">
      <c r="A66" s="17">
        <v>8</v>
      </c>
      <c r="B66" s="37" t="s">
        <v>110</v>
      </c>
      <c r="C66" s="37"/>
      <c r="D66" s="27" t="s">
        <v>109</v>
      </c>
      <c r="E66" s="27"/>
      <c r="F66" s="25">
        <v>215.4</v>
      </c>
      <c r="G66" s="26"/>
    </row>
    <row r="67" spans="1:7" ht="18.75" customHeight="1">
      <c r="A67" s="17">
        <v>9</v>
      </c>
      <c r="B67" s="37" t="s">
        <v>111</v>
      </c>
      <c r="C67" s="37"/>
      <c r="D67" s="27" t="s">
        <v>112</v>
      </c>
      <c r="E67" s="27"/>
      <c r="F67" s="25">
        <v>2226.44</v>
      </c>
      <c r="G67" s="26"/>
    </row>
    <row r="68" spans="1:7" ht="48" customHeight="1">
      <c r="A68" s="17">
        <v>10</v>
      </c>
      <c r="B68" s="37" t="s">
        <v>113</v>
      </c>
      <c r="C68" s="37"/>
      <c r="D68" s="28" t="s">
        <v>112</v>
      </c>
      <c r="E68" s="29"/>
      <c r="F68" s="25">
        <v>39.07</v>
      </c>
      <c r="G68" s="26"/>
    </row>
    <row r="69" spans="1:7" ht="31.5" customHeight="1">
      <c r="A69" s="17">
        <v>11</v>
      </c>
      <c r="B69" s="37" t="s">
        <v>114</v>
      </c>
      <c r="C69" s="37"/>
      <c r="D69" s="27" t="s">
        <v>112</v>
      </c>
      <c r="E69" s="27"/>
      <c r="F69" s="25">
        <v>1634.32</v>
      </c>
      <c r="G69" s="26"/>
    </row>
    <row r="70" spans="1:7" ht="56.25" customHeight="1">
      <c r="A70" s="17">
        <v>12</v>
      </c>
      <c r="B70" s="37" t="s">
        <v>115</v>
      </c>
      <c r="C70" s="37"/>
      <c r="D70" s="27" t="s">
        <v>112</v>
      </c>
      <c r="E70" s="27"/>
      <c r="F70" s="25">
        <v>3386.27</v>
      </c>
      <c r="G70" s="26"/>
    </row>
    <row r="71" spans="1:7">
      <c r="A71" s="17">
        <v>13</v>
      </c>
      <c r="B71" s="37" t="s">
        <v>116</v>
      </c>
      <c r="C71" s="37"/>
      <c r="D71" s="27" t="s">
        <v>112</v>
      </c>
      <c r="E71" s="27"/>
      <c r="F71" s="25">
        <v>905.07</v>
      </c>
      <c r="G71" s="26"/>
    </row>
    <row r="72" spans="1:7" ht="32.25" customHeight="1">
      <c r="A72" s="17">
        <v>14</v>
      </c>
      <c r="B72" s="37" t="s">
        <v>117</v>
      </c>
      <c r="C72" s="37"/>
      <c r="D72" s="27" t="s">
        <v>118</v>
      </c>
      <c r="E72" s="27"/>
      <c r="F72" s="25">
        <v>403.85</v>
      </c>
      <c r="G72" s="26"/>
    </row>
    <row r="73" spans="1:7" ht="34.5" customHeight="1">
      <c r="A73" s="17">
        <v>15</v>
      </c>
      <c r="B73" s="37" t="s">
        <v>119</v>
      </c>
      <c r="C73" s="37"/>
      <c r="D73" s="27" t="s">
        <v>118</v>
      </c>
      <c r="E73" s="27"/>
      <c r="F73" s="25">
        <v>424.95</v>
      </c>
      <c r="G73" s="26"/>
    </row>
    <row r="74" spans="1:7" ht="45.75" customHeight="1">
      <c r="A74" s="9"/>
      <c r="B74" s="42" t="s">
        <v>65</v>
      </c>
      <c r="C74" s="43"/>
      <c r="D74" s="31"/>
      <c r="E74" s="32"/>
      <c r="F74" s="40">
        <f>SUM(F59:G73)</f>
        <v>17521.599999999999</v>
      </c>
      <c r="G74" s="32"/>
    </row>
    <row r="76" spans="1:7">
      <c r="A76" s="1" t="s">
        <v>24</v>
      </c>
      <c r="D76" s="7">
        <f>3.94*H4*C6</f>
        <v>91883.952000000005</v>
      </c>
      <c r="E76" s="1" t="s">
        <v>25</v>
      </c>
    </row>
    <row r="77" spans="1:7">
      <c r="A77" s="1" t="s">
        <v>26</v>
      </c>
      <c r="D77" s="7">
        <f>147595.59*5.3%+(H4-7)*D7*1.25</f>
        <v>19344.441269999999</v>
      </c>
      <c r="E77" s="1" t="s">
        <v>25</v>
      </c>
    </row>
    <row r="79" spans="1:7">
      <c r="A79" s="1" t="s">
        <v>38</v>
      </c>
    </row>
    <row r="80" spans="1:7">
      <c r="A80" s="1" t="s">
        <v>126</v>
      </c>
    </row>
    <row r="81" spans="1:7">
      <c r="B81" s="1" t="s">
        <v>37</v>
      </c>
      <c r="F81" s="7">
        <v>262107.14</v>
      </c>
      <c r="G81" s="1" t="s">
        <v>25</v>
      </c>
    </row>
    <row r="83" spans="1:7">
      <c r="A83" s="1" t="s">
        <v>127</v>
      </c>
    </row>
    <row r="84" spans="1:7">
      <c r="B84" s="1" t="s">
        <v>36</v>
      </c>
      <c r="F84" s="7">
        <f>F54+F74+D76</f>
        <v>217798.06</v>
      </c>
      <c r="G84" s="1" t="s">
        <v>25</v>
      </c>
    </row>
    <row r="85" spans="1:7">
      <c r="F85" s="7"/>
    </row>
    <row r="86" spans="1:7">
      <c r="A86" s="1" t="s">
        <v>130</v>
      </c>
      <c r="F86" s="7"/>
    </row>
    <row r="87" spans="1:7">
      <c r="B87" s="1" t="s">
        <v>131</v>
      </c>
      <c r="F87" s="7">
        <v>59148.75</v>
      </c>
      <c r="G87" s="1" t="s">
        <v>25</v>
      </c>
    </row>
    <row r="88" spans="1:7" ht="30" customHeight="1">
      <c r="A88" s="1" t="s">
        <v>27</v>
      </c>
    </row>
    <row r="89" spans="1:7" ht="32.25" customHeight="1"/>
    <row r="90" spans="1:7" ht="28.5" customHeight="1">
      <c r="A90" s="8" t="s">
        <v>28</v>
      </c>
      <c r="B90" s="41" t="s">
        <v>29</v>
      </c>
      <c r="C90" s="41"/>
      <c r="D90" s="8" t="s">
        <v>30</v>
      </c>
      <c r="E90" s="41" t="s">
        <v>31</v>
      </c>
      <c r="F90" s="41"/>
      <c r="G90" s="8" t="s">
        <v>32</v>
      </c>
    </row>
    <row r="91" spans="1:7" ht="33.75" customHeight="1">
      <c r="A91" s="38" t="s">
        <v>33</v>
      </c>
      <c r="B91" s="39" t="s">
        <v>51</v>
      </c>
      <c r="C91" s="39"/>
      <c r="D91" s="10">
        <v>6</v>
      </c>
      <c r="E91" s="39" t="s">
        <v>53</v>
      </c>
      <c r="F91" s="39"/>
      <c r="G91" s="18">
        <v>6</v>
      </c>
    </row>
    <row r="92" spans="1:7" ht="43.5" customHeight="1">
      <c r="A92" s="38"/>
      <c r="B92" s="39" t="s">
        <v>39</v>
      </c>
      <c r="C92" s="39"/>
      <c r="D92" s="10">
        <v>3</v>
      </c>
      <c r="E92" s="39" t="s">
        <v>53</v>
      </c>
      <c r="F92" s="39"/>
      <c r="G92" s="18">
        <v>3</v>
      </c>
    </row>
    <row r="93" spans="1:7" ht="69" customHeight="1">
      <c r="A93" s="38"/>
      <c r="B93" s="39" t="s">
        <v>40</v>
      </c>
      <c r="C93" s="39"/>
      <c r="D93" s="10">
        <v>1</v>
      </c>
      <c r="E93" s="39" t="s">
        <v>53</v>
      </c>
      <c r="F93" s="39"/>
      <c r="G93" s="18">
        <v>1</v>
      </c>
    </row>
    <row r="94" spans="1:7" ht="37.5" customHeight="1">
      <c r="A94" s="10" t="s">
        <v>41</v>
      </c>
      <c r="B94" s="39" t="s">
        <v>42</v>
      </c>
      <c r="C94" s="39"/>
      <c r="D94" s="10"/>
      <c r="E94" s="39" t="s">
        <v>54</v>
      </c>
      <c r="F94" s="39"/>
      <c r="G94" s="18"/>
    </row>
    <row r="95" spans="1:7" ht="60" customHeight="1">
      <c r="A95" s="38" t="s">
        <v>43</v>
      </c>
      <c r="B95" s="39" t="s">
        <v>52</v>
      </c>
      <c r="C95" s="39"/>
      <c r="D95" s="10">
        <v>3</v>
      </c>
      <c r="E95" s="39" t="s">
        <v>55</v>
      </c>
      <c r="F95" s="39"/>
      <c r="G95" s="18">
        <v>3</v>
      </c>
    </row>
    <row r="96" spans="1:7" ht="33" customHeight="1">
      <c r="A96" s="38"/>
      <c r="B96" s="39" t="s">
        <v>44</v>
      </c>
      <c r="C96" s="39"/>
      <c r="D96" s="10"/>
      <c r="E96" s="39" t="s">
        <v>56</v>
      </c>
      <c r="F96" s="39"/>
      <c r="G96" s="18"/>
    </row>
    <row r="97" spans="1:7" ht="42.75" customHeight="1">
      <c r="A97" s="38"/>
      <c r="B97" s="39" t="s">
        <v>48</v>
      </c>
      <c r="C97" s="39"/>
      <c r="D97" s="10">
        <v>4</v>
      </c>
      <c r="E97" s="39" t="s">
        <v>57</v>
      </c>
      <c r="F97" s="39"/>
      <c r="G97" s="18">
        <v>4</v>
      </c>
    </row>
    <row r="98" spans="1:7" ht="36" customHeight="1">
      <c r="A98" s="38"/>
      <c r="B98" s="39" t="s">
        <v>49</v>
      </c>
      <c r="C98" s="39"/>
      <c r="D98" s="10">
        <v>1</v>
      </c>
      <c r="E98" s="39" t="s">
        <v>58</v>
      </c>
      <c r="F98" s="39"/>
      <c r="G98" s="18">
        <v>1</v>
      </c>
    </row>
    <row r="99" spans="1:7">
      <c r="A99" s="38"/>
      <c r="B99" s="39" t="s">
        <v>50</v>
      </c>
      <c r="C99" s="39"/>
      <c r="D99" s="10"/>
      <c r="E99" s="39" t="s">
        <v>59</v>
      </c>
      <c r="F99" s="39"/>
      <c r="G99" s="18"/>
    </row>
    <row r="100" spans="1:7">
      <c r="A100" s="38"/>
      <c r="B100" s="39" t="s">
        <v>45</v>
      </c>
      <c r="C100" s="39"/>
      <c r="D100" s="10"/>
      <c r="E100" s="39" t="s">
        <v>60</v>
      </c>
      <c r="F100" s="39"/>
      <c r="G100" s="18"/>
    </row>
    <row r="101" spans="1:7" ht="27.75" customHeight="1">
      <c r="A101" s="38"/>
      <c r="B101" s="39" t="s">
        <v>46</v>
      </c>
      <c r="C101" s="39"/>
      <c r="D101" s="10">
        <v>4</v>
      </c>
      <c r="E101" s="39" t="s">
        <v>55</v>
      </c>
      <c r="F101" s="39"/>
      <c r="G101" s="18">
        <v>4</v>
      </c>
    </row>
    <row r="102" spans="1:7">
      <c r="A102" s="38"/>
      <c r="B102" s="39" t="s">
        <v>47</v>
      </c>
      <c r="C102" s="39"/>
      <c r="D102" s="10">
        <v>1</v>
      </c>
      <c r="E102" s="39"/>
      <c r="F102" s="39"/>
      <c r="G102" s="18">
        <v>1</v>
      </c>
    </row>
    <row r="105" spans="1:7">
      <c r="A105" s="1" t="s">
        <v>132</v>
      </c>
      <c r="F105" s="1" t="s">
        <v>61</v>
      </c>
    </row>
    <row r="107" spans="1:7">
      <c r="A107" s="1" t="s">
        <v>64</v>
      </c>
      <c r="F10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9">
    <mergeCell ref="E94:F94"/>
    <mergeCell ref="F74:G74"/>
    <mergeCell ref="B90:C90"/>
    <mergeCell ref="E90:F90"/>
    <mergeCell ref="A91:A93"/>
    <mergeCell ref="B91:C91"/>
    <mergeCell ref="E91:F91"/>
    <mergeCell ref="B92:C92"/>
    <mergeCell ref="E92:F92"/>
    <mergeCell ref="B93:C93"/>
    <mergeCell ref="E93:F93"/>
    <mergeCell ref="B74:C74"/>
    <mergeCell ref="D74:E74"/>
    <mergeCell ref="E95:F95"/>
    <mergeCell ref="B96:C96"/>
    <mergeCell ref="E96:F96"/>
    <mergeCell ref="B97:C97"/>
    <mergeCell ref="E97:F97"/>
    <mergeCell ref="B101:C101"/>
    <mergeCell ref="E101:F101"/>
    <mergeCell ref="B102:C102"/>
    <mergeCell ref="E102:F102"/>
    <mergeCell ref="B98:C98"/>
    <mergeCell ref="E98:F98"/>
    <mergeCell ref="B99:C99"/>
    <mergeCell ref="E99:F99"/>
    <mergeCell ref="B100:C100"/>
    <mergeCell ref="E100:F100"/>
    <mergeCell ref="B71:C71"/>
    <mergeCell ref="B72:C72"/>
    <mergeCell ref="B73:C73"/>
    <mergeCell ref="B66:C66"/>
    <mergeCell ref="B67:C67"/>
    <mergeCell ref="B69:C69"/>
    <mergeCell ref="B70:C70"/>
    <mergeCell ref="B68:C68"/>
    <mergeCell ref="A95:A102"/>
    <mergeCell ref="B95:C95"/>
    <mergeCell ref="B94:C94"/>
    <mergeCell ref="B64:C64"/>
    <mergeCell ref="B65:C65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8:C58"/>
    <mergeCell ref="D58:E58"/>
    <mergeCell ref="F58:G58"/>
    <mergeCell ref="B59:C59"/>
    <mergeCell ref="B60:C60"/>
    <mergeCell ref="D59:E59"/>
    <mergeCell ref="D60:E60"/>
    <mergeCell ref="F59:G59"/>
    <mergeCell ref="F60:G60"/>
    <mergeCell ref="B61:C61"/>
    <mergeCell ref="B62:C62"/>
    <mergeCell ref="B63:C63"/>
    <mergeCell ref="F63:G63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22:B22"/>
    <mergeCell ref="C22:D22"/>
    <mergeCell ref="E22:F22"/>
    <mergeCell ref="C23:D23"/>
    <mergeCell ref="D67:E67"/>
    <mergeCell ref="D69:E69"/>
    <mergeCell ref="D70:E70"/>
    <mergeCell ref="D71:E71"/>
    <mergeCell ref="D72:E72"/>
    <mergeCell ref="D73:E73"/>
    <mergeCell ref="D61:E61"/>
    <mergeCell ref="D62:E62"/>
    <mergeCell ref="D63:E63"/>
    <mergeCell ref="D64:E64"/>
    <mergeCell ref="D65:E65"/>
    <mergeCell ref="D66:E66"/>
    <mergeCell ref="D68:E68"/>
    <mergeCell ref="F67:G67"/>
    <mergeCell ref="F69:G69"/>
    <mergeCell ref="F70:G70"/>
    <mergeCell ref="F71:G71"/>
    <mergeCell ref="F72:G72"/>
    <mergeCell ref="F73:G73"/>
    <mergeCell ref="F61:G61"/>
    <mergeCell ref="F62:G62"/>
    <mergeCell ref="F64:G64"/>
    <mergeCell ref="F65:G65"/>
    <mergeCell ref="F66:G66"/>
    <mergeCell ref="F68:G68"/>
    <mergeCell ref="A19:D19"/>
    <mergeCell ref="E19:F19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E23:F23"/>
    <mergeCell ref="C24:D24"/>
    <mergeCell ref="E24:F24"/>
  </mergeCells>
  <pageMargins left="0.2" right="0.2" top="0.47" bottom="0.2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2016-03-11T10:42:02Z</dcterms:modified>
</cp:coreProperties>
</file>